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7395" activeTab="3"/>
  </bookViews>
  <sheets>
    <sheet name="4 квартал 09" sheetId="1" r:id="rId1"/>
    <sheet name="3 квартал 09" sheetId="2" r:id="rId2"/>
    <sheet name="2 квартал 09" sheetId="3" r:id="rId3"/>
    <sheet name="1 квартал 09" sheetId="4" r:id="rId4"/>
  </sheets>
  <externalReferences>
    <externalReference r:id="rId7"/>
  </externalReferences>
  <definedNames>
    <definedName name="_xlnm.Print_Area" localSheetId="3">'1 квартал 09'!$A$1:$E$627</definedName>
    <definedName name="_xlnm.Print_Area" localSheetId="2">'2 квартал 09'!$A$1:$E$2068</definedName>
  </definedNames>
  <calcPr fullCalcOnLoad="1"/>
</workbook>
</file>

<file path=xl/sharedStrings.xml><?xml version="1.0" encoding="utf-8"?>
<sst xmlns="http://schemas.openxmlformats.org/spreadsheetml/2006/main" count="5264" uniqueCount="2140">
  <si>
    <t>Фломастеры 18 цв Футбол</t>
  </si>
  <si>
    <t>2000/Детская риторика/3кл в 2х частях</t>
  </si>
  <si>
    <t>АйрПресс/Словарь толковый для школ.</t>
  </si>
  <si>
    <t>Ассоциация 21 век/Математика/3кл/1ч</t>
  </si>
  <si>
    <t>Гуашь 6 цв.</t>
  </si>
  <si>
    <t>Андровы (6 детей)</t>
  </si>
  <si>
    <t>Брюки Adidas</t>
  </si>
  <si>
    <t>Джемпер Adidas</t>
  </si>
  <si>
    <t>Стоматологические услуги для пяти детей</t>
  </si>
  <si>
    <t>Яровых (6 детей)</t>
  </si>
  <si>
    <t>Альбом 24л</t>
  </si>
  <si>
    <t>Альбом 40л Братс</t>
  </si>
  <si>
    <t>Альбом 40л Сьюзи Бон</t>
  </si>
  <si>
    <t>Альбом 48л Мотоцикл</t>
  </si>
  <si>
    <t>Альбом д/рис 48л Мотоживопись</t>
  </si>
  <si>
    <t>Дневник школ. для млад.кл. голуб</t>
  </si>
  <si>
    <t>Дневник школ. для млад.кл. розов</t>
  </si>
  <si>
    <t>Дневник для ст.кл.тв обл. GI</t>
  </si>
  <si>
    <t>Дневник для ст.кл.тв обл. Модница</t>
  </si>
  <si>
    <t>Карандаши чгр набор 12шт Конструкт</t>
  </si>
  <si>
    <t>Карандаши цветн. 12 шт асс.</t>
  </si>
  <si>
    <t>Карандаши цветн. 12шт Pooh</t>
  </si>
  <si>
    <t>Карандаши цветн. 12шт Winnie</t>
  </si>
  <si>
    <t>Карандаши цветн. 18шт длин</t>
  </si>
  <si>
    <t>Карандаши цветн. 24шт аквар.</t>
  </si>
  <si>
    <t>Картон белый А4 8л Дети</t>
  </si>
  <si>
    <t>Картон белый А4 8л Творчество</t>
  </si>
  <si>
    <t>Картон цветной+цв.бумага А4</t>
  </si>
  <si>
    <t>Картон цветной 16 л 8 цв</t>
  </si>
  <si>
    <t>Касса цифр и счетного материала</t>
  </si>
  <si>
    <t>Набор кисть 3 шт</t>
  </si>
  <si>
    <t>Краска акварель 18 цв</t>
  </si>
  <si>
    <t>Линейка деревян. 30см</t>
  </si>
  <si>
    <t>Линейка метал. 15см</t>
  </si>
  <si>
    <t>Линейка метал. 20см сталь</t>
  </si>
  <si>
    <t xml:space="preserve">Линейка пластм. 20см </t>
  </si>
  <si>
    <t>Линейка пластм. прозрачн.</t>
  </si>
  <si>
    <t>Линейка пластм. Трафарет</t>
  </si>
  <si>
    <t>Мел белый 6 шт</t>
  </si>
  <si>
    <t>Папка на молнии А4, ручка</t>
  </si>
  <si>
    <t>Папка на молнии Zip</t>
  </si>
  <si>
    <t>Пенал 1отд.</t>
  </si>
  <si>
    <t>Пенал 1отд.200*105</t>
  </si>
  <si>
    <t>Пенал 1отд. Машины</t>
  </si>
  <si>
    <t>Пластилин 10 цв</t>
  </si>
  <si>
    <t>Пластилин 12 цв</t>
  </si>
  <si>
    <t xml:space="preserve">Ранец школьн. </t>
  </si>
  <si>
    <t>Ручка гелевая набор 5 цв.</t>
  </si>
  <si>
    <t>Ручка гелевая набор 8 цв.</t>
  </si>
  <si>
    <t>Ручка шариков. набор 4 цв.</t>
  </si>
  <si>
    <t>Рюкзак школьн. Майка</t>
  </si>
  <si>
    <t>Сумка молодеж. Jenny sport на ремне</t>
  </si>
  <si>
    <t>Счет. Мат. Пласт. Палочки 60 шт</t>
  </si>
  <si>
    <t>Тетрадь 12л А5 кос. Лин. Зелен</t>
  </si>
  <si>
    <t>Тетрадь 18л А5 клетк.</t>
  </si>
  <si>
    <t>Тетрадь 18л А5 клетк. Зелен.</t>
  </si>
  <si>
    <t>Тетрадь 24л А5 лин.</t>
  </si>
  <si>
    <t>Тетрадь 48л клетк. Автомобили</t>
  </si>
  <si>
    <t>Тетрадь 48л клетк. Мерседес</t>
  </si>
  <si>
    <t>Тетрадь 48л клетк. Машины</t>
  </si>
  <si>
    <t>Тетрадь 48л клетк. На черном</t>
  </si>
  <si>
    <t>Тетрадь 48л клетк. 9кл</t>
  </si>
  <si>
    <t>Тетрадь предм. 46л Литература</t>
  </si>
  <si>
    <t>Тетрадь предм. 46л Алгебра</t>
  </si>
  <si>
    <t>Тетрадь предм. 46л информатика</t>
  </si>
  <si>
    <t>Тетрадь предм. 46л история</t>
  </si>
  <si>
    <t>Тетрадь предм. 46л физика</t>
  </si>
  <si>
    <t>Тетрадь предм. 46л Биология</t>
  </si>
  <si>
    <t>Тетрадь предм. 46л геометрия</t>
  </si>
  <si>
    <t>Тетрадь предм. 48л Химия</t>
  </si>
  <si>
    <t>Треугольник пласт. С транспортиром</t>
  </si>
  <si>
    <t>Фломастеры 12 цв Пингвин</t>
  </si>
  <si>
    <t>Фломастеры 12 цв Мадагаскар</t>
  </si>
  <si>
    <t>Фломастеры 18 цв блист</t>
  </si>
  <si>
    <t>Фломастеры 18 цв сердечки</t>
  </si>
  <si>
    <t>Дрофа/Биология/9кл</t>
  </si>
  <si>
    <t>Дрофа/Русский язык/2кл</t>
  </si>
  <si>
    <t>Просвещение/Русская азбука/1кл/4чч</t>
  </si>
  <si>
    <t>Просвещение/Математика/1кл/ч1</t>
  </si>
  <si>
    <t>Просвещение/Математика/1кл/ч2</t>
  </si>
  <si>
    <t>Просвещение/Математика/2кл/ч1</t>
  </si>
  <si>
    <t>Просвещение/Математика/2кл/ч2</t>
  </si>
  <si>
    <t>Джемпер для мальчика</t>
  </si>
  <si>
    <t>Блузка 128-64</t>
  </si>
  <si>
    <t>Костюм для мальчика (смокинг)60/134</t>
  </si>
  <si>
    <t>Жакет для девочки</t>
  </si>
  <si>
    <t>Футболка детская р. 104</t>
  </si>
  <si>
    <t>Футболка детская р. 128</t>
  </si>
  <si>
    <t>Брюки для девочек</t>
  </si>
  <si>
    <t>Жакет мужской</t>
  </si>
  <si>
    <t>Ветровка для девочек</t>
  </si>
  <si>
    <t>Жакет для мальчиков</t>
  </si>
  <si>
    <t>Обувь спортивная (кроссовки) р.13</t>
  </si>
  <si>
    <t>Обувь спортивная (кроссовки) р.12</t>
  </si>
  <si>
    <t xml:space="preserve"> Бурлай  (5 детей)</t>
  </si>
  <si>
    <t>Тюмень</t>
  </si>
  <si>
    <t>Альбом 40л д/рис Cars</t>
  </si>
  <si>
    <t>Бумага цветная  А4 10л</t>
  </si>
  <si>
    <t>Вкладыш файл с перф. А4</t>
  </si>
  <si>
    <t>Дневник школ. для ст.кл. на магните</t>
  </si>
  <si>
    <t>Карандаш чгр 12 шт.</t>
  </si>
  <si>
    <t>Карандаши цветн. 24 шт</t>
  </si>
  <si>
    <t>Ластик маягк. Овал</t>
  </si>
  <si>
    <t>Маркер перман. кругл.</t>
  </si>
  <si>
    <t>Ножницы 13 см</t>
  </si>
  <si>
    <t>Ножницы канцелярские 13,5 см</t>
  </si>
  <si>
    <t>Обложка для тетрад.</t>
  </si>
  <si>
    <t>Папка 2 кольца зелен.</t>
  </si>
  <si>
    <t>Папка 2 кольца красн.</t>
  </si>
  <si>
    <t>Папка для труда А4</t>
  </si>
  <si>
    <t>Папка для тетр. А4 кружочки</t>
  </si>
  <si>
    <t>Папка для тетр. А4 сердечки</t>
  </si>
  <si>
    <t>Папка для тетр. А5 кружочки</t>
  </si>
  <si>
    <t>Папка для тетр. А5 ламин.</t>
  </si>
  <si>
    <t>Папка для тетр. А5 сердечки</t>
  </si>
  <si>
    <t>Папка уголок А4</t>
  </si>
  <si>
    <t xml:space="preserve">Пенал </t>
  </si>
  <si>
    <t>Пенал косметичка школьн.</t>
  </si>
  <si>
    <t>Пленка липкая 50 мкр</t>
  </si>
  <si>
    <t>Ручка шариков. Син.</t>
  </si>
  <si>
    <t>Тетрадь 18 л А5 клет.</t>
  </si>
  <si>
    <t>Тетрадь 18 л А5 лин.</t>
  </si>
  <si>
    <t>Штирх корректор 20 мл</t>
  </si>
  <si>
    <t>Стоматологические услуги для Вики и Георгия</t>
  </si>
  <si>
    <t>Сабировых  (5 детей)</t>
  </si>
  <si>
    <t>Альбом 48л д/рис Porshe</t>
  </si>
  <si>
    <t>Альбом 48л д/рис Автомобиль</t>
  </si>
  <si>
    <t>Альбом 48л д/рис Мотоцикл</t>
  </si>
  <si>
    <t>Бумага цветная  10цв 10л</t>
  </si>
  <si>
    <t xml:space="preserve">Дневник школ. для млад.кл. </t>
  </si>
  <si>
    <t>Дневник школ. для мл.кл. Романтика</t>
  </si>
  <si>
    <t>Дневник школ. для ст. кл. BMW</t>
  </si>
  <si>
    <t>Дневник школ. тв. обл.</t>
  </si>
  <si>
    <t>Карандаш чгр 12 шт. Конструктор</t>
  </si>
  <si>
    <t>Карандаши цветн. 12 шт</t>
  </si>
  <si>
    <t>Карандаши цветн. 12 шт Принцессы</t>
  </si>
  <si>
    <t>Картон цветной А4 8л 8цв</t>
  </si>
  <si>
    <t>Картон цветнной А4 8л 8цв Рулоны</t>
  </si>
  <si>
    <t>Кисть набор 5шт</t>
  </si>
  <si>
    <t>Кисть набор 6шт нейлон+пони</t>
  </si>
  <si>
    <t>Клей  15гр</t>
  </si>
  <si>
    <t>Краска аквар. 14цв Аквариум</t>
  </si>
  <si>
    <t>Краска аквар. 16цв Аквариум</t>
  </si>
  <si>
    <t>Краска аквар. 16цв Люкс</t>
  </si>
  <si>
    <t>Краска гуашь 12цв Художественная</t>
  </si>
  <si>
    <t>Ластик звери</t>
  </si>
  <si>
    <t>Ластик пласт каплевидный</t>
  </si>
  <si>
    <t>Линейка мета. Набор аллюмин.</t>
  </si>
  <si>
    <t>Линейка пластм. Набор первоклассник</t>
  </si>
  <si>
    <t>Линейка пластм. Набор школьника</t>
  </si>
  <si>
    <t>Набор чертежный 6 пр.</t>
  </si>
  <si>
    <t>Ножницы 14 см</t>
  </si>
  <si>
    <t>Ножницы детские 13см</t>
  </si>
  <si>
    <t>Обложка для тетр. Плотная</t>
  </si>
  <si>
    <t>Папка 2 кольца 25мм</t>
  </si>
  <si>
    <t>Папка д/труда А4</t>
  </si>
  <si>
    <t>Папка деловая А4 с ручкой</t>
  </si>
  <si>
    <t>Папка для тетр А5 на молн. Авто JOS</t>
  </si>
  <si>
    <t>Папка для тетр А5 на молн.</t>
  </si>
  <si>
    <t>Папка скоросшив.</t>
  </si>
  <si>
    <t>Пенал 1 отд.</t>
  </si>
  <si>
    <t>Пенал 1 отд. Футбол</t>
  </si>
  <si>
    <t>Пенал - косметич. Школьн.</t>
  </si>
  <si>
    <t>Пластилин 12 цв.</t>
  </si>
  <si>
    <t>Пластилин 18 цв.</t>
  </si>
  <si>
    <t>Ручка гелевая набор 6 цв.</t>
  </si>
  <si>
    <t>Ручка шарик.</t>
  </si>
  <si>
    <t>Счет. палочки 50 шт</t>
  </si>
  <si>
    <t>Точилка пласт.Бочонок</t>
  </si>
  <si>
    <t>Фломастеры 12 цв. Пингвин</t>
  </si>
  <si>
    <t>Фломастеры 12 цв. Принцессы</t>
  </si>
  <si>
    <t>Фломастеры 12 цв. Футбол</t>
  </si>
  <si>
    <t>Штирх корректор 20 мл Pilot</t>
  </si>
  <si>
    <t>Ценалис (7 детей)</t>
  </si>
  <si>
    <t>Альбом 48л д/рис</t>
  </si>
  <si>
    <t>Альбом д/рис 40 л</t>
  </si>
  <si>
    <t>Бумага для ксер. А4 500л</t>
  </si>
  <si>
    <t>Бумага цветная 16л 8цв</t>
  </si>
  <si>
    <t>Дневнк школ. 1+1</t>
  </si>
  <si>
    <t>Дневник школ. для ср. и ст. кл.</t>
  </si>
  <si>
    <t>Карандаш чгр 12 шт Design</t>
  </si>
  <si>
    <t>Карандаш чгр 12 шт</t>
  </si>
  <si>
    <t>Картон белый 6л</t>
  </si>
  <si>
    <t>Картон цветной А4 10л</t>
  </si>
  <si>
    <t>Картон цветной А4 10л 10 цв</t>
  </si>
  <si>
    <t>Кисть набор 5шт белка</t>
  </si>
  <si>
    <t>Кисть набор 5шт пони</t>
  </si>
  <si>
    <t>Краска аквар. 24цв Люкс</t>
  </si>
  <si>
    <t>Краска гуашь 12цв Люкс</t>
  </si>
  <si>
    <t>Ластик маягк. овал</t>
  </si>
  <si>
    <t>Линейка пластм. 20 см непрозр.</t>
  </si>
  <si>
    <t>Линейка пластм. 20 см цветн.</t>
  </si>
  <si>
    <t>Линека пластм. Набор школьника</t>
  </si>
  <si>
    <t xml:space="preserve">Маркер перман. </t>
  </si>
  <si>
    <t>Набор чертежный Школа 9 пр.</t>
  </si>
  <si>
    <t>Набор чертежный Юниор 7 пр.</t>
  </si>
  <si>
    <t>Папка для тетр. А4 на молн.</t>
  </si>
  <si>
    <t>Папка для тетр. А4 прозр.</t>
  </si>
  <si>
    <t>Папка для тетр. А5 красн.</t>
  </si>
  <si>
    <t>Папа для тетр. А5 пластик.</t>
  </si>
  <si>
    <t>Папка уголок А4 прозр.</t>
  </si>
  <si>
    <t>Папка уголок А4 син.</t>
  </si>
  <si>
    <t>Пенал кошелек</t>
  </si>
  <si>
    <t>Ручка гелевая набор 6цв</t>
  </si>
  <si>
    <t>Ручка масл. MunHwa</t>
  </si>
  <si>
    <t>Тетрадь 18л А5 лин.</t>
  </si>
  <si>
    <t>Штрих корректор 20 мл</t>
  </si>
  <si>
    <t>Занятия по логокоррекции для Любы и Димы</t>
  </si>
  <si>
    <t>Каськовых (5 детей)</t>
  </si>
  <si>
    <t>Курган</t>
  </si>
  <si>
    <t>Дрофа/География/тетрадь/7кл</t>
  </si>
  <si>
    <t>Дрофа/Биология/тетрадь/7кл</t>
  </si>
  <si>
    <t>Дрофа/География/7кл</t>
  </si>
  <si>
    <t>Дрофа/Биология/7кл</t>
  </si>
  <si>
    <t>Дрофа/Физика/7кл</t>
  </si>
  <si>
    <t>Просвещение/Геометрия/тетр/7кл</t>
  </si>
  <si>
    <t>Просвещение/Немецкий яз/7кл</t>
  </si>
  <si>
    <t>Просвещение/Немецкий яз/4кл/ч.Б</t>
  </si>
  <si>
    <t>Просвещение/Немецкий яз/4кл/ч.А</t>
  </si>
  <si>
    <t>Просвещение/Обществознание/тет/7кл</t>
  </si>
  <si>
    <t>Просвещение/Новая история/7кл/ч1</t>
  </si>
  <si>
    <t>Просвещение/Новая история/7кл/ч2</t>
  </si>
  <si>
    <t>Просвещение/Геометрия/7-9кл</t>
  </si>
  <si>
    <t>Просвещение/русский язык/7кл</t>
  </si>
  <si>
    <t>Просвещение/Немецкий язык/7кл</t>
  </si>
  <si>
    <t>Просвещение/Обществознание/7кл</t>
  </si>
  <si>
    <t>Просвещение/Математика/6кл</t>
  </si>
  <si>
    <t>Просвещение/Новая история/7кл</t>
  </si>
  <si>
    <t>Русское слово/Литература/7кл/ч1</t>
  </si>
  <si>
    <t>Русское слово/Литература/7кл/ч2</t>
  </si>
  <si>
    <t>Ювента/Игралочка/матем/часть1</t>
  </si>
  <si>
    <t>Ювента/Игралочка/матем/часть2</t>
  </si>
  <si>
    <t>Ювента/Раз ступенька два ступен/ч1</t>
  </si>
  <si>
    <t>Ювента/Раз ступенька два ступен/ч2</t>
  </si>
  <si>
    <t>Ювента/Математика/4кл в 2х частях</t>
  </si>
  <si>
    <t>Ювента/Математика/4кл в 3х частях</t>
  </si>
  <si>
    <t>Сорочка для мальчика</t>
  </si>
  <si>
    <t>Брюки спортивные для мальчика</t>
  </si>
  <si>
    <t>Занятия бальными танцами для Никиты</t>
  </si>
  <si>
    <t>Московский регион Отчетный период: 3 квартал 2009 года</t>
  </si>
  <si>
    <t>709 526,37</t>
  </si>
  <si>
    <t>оплата курсов английского Доничеву Роману</t>
  </si>
  <si>
    <t>213 часов</t>
  </si>
  <si>
    <t>оплата курсов английского Доничеву Михаилу</t>
  </si>
  <si>
    <t>134 часа</t>
  </si>
  <si>
    <t>покупка школьной канцелярии</t>
  </si>
  <si>
    <t>19 наименований</t>
  </si>
  <si>
    <t>покупка школьной и спортивной формы</t>
  </si>
  <si>
    <t>32 наименования</t>
  </si>
  <si>
    <t>Потылицыны (9 детей)</t>
  </si>
  <si>
    <t>84 наименования</t>
  </si>
  <si>
    <t>13 наименований</t>
  </si>
  <si>
    <t>48 наименований</t>
  </si>
  <si>
    <t>7 наименований</t>
  </si>
  <si>
    <t>Соблисенко (6 детей)</t>
  </si>
  <si>
    <t>22 наименования</t>
  </si>
  <si>
    <t>10 наименований</t>
  </si>
  <si>
    <t>49 наименований</t>
  </si>
  <si>
    <t>9 наименований</t>
  </si>
  <si>
    <t>Горбуновы (5 детей)</t>
  </si>
  <si>
    <t>34 наименования</t>
  </si>
  <si>
    <t>4 наименования</t>
  </si>
  <si>
    <t>оплата учебы в коллежде</t>
  </si>
  <si>
    <t>10 мес.</t>
  </si>
  <si>
    <t>18 наименований</t>
  </si>
  <si>
    <t>5 дет.</t>
  </si>
  <si>
    <t>51 наименования</t>
  </si>
  <si>
    <t>43 наименования</t>
  </si>
  <si>
    <t>15 наименований</t>
  </si>
  <si>
    <t>38 наименований</t>
  </si>
  <si>
    <t>21 наименование</t>
  </si>
  <si>
    <t>Безруковы (11 детей)</t>
  </si>
  <si>
    <t>77 наименований</t>
  </si>
  <si>
    <t>16 наименований</t>
  </si>
  <si>
    <t>14 наименований</t>
  </si>
  <si>
    <t>76 наименований</t>
  </si>
  <si>
    <t>29 наименований</t>
  </si>
  <si>
    <t>3 дет.</t>
  </si>
  <si>
    <t>42 наименования</t>
  </si>
  <si>
    <t>8 наименований</t>
  </si>
  <si>
    <t>Шевковы (12 детей)</t>
  </si>
  <si>
    <t>52 наименования</t>
  </si>
  <si>
    <t>37 наименований</t>
  </si>
  <si>
    <t>Мамедовы (5 детей)</t>
  </si>
  <si>
    <t>11 наименований</t>
  </si>
  <si>
    <t>75 наименования</t>
  </si>
  <si>
    <t>26 наименования</t>
  </si>
  <si>
    <t>56 наименований</t>
  </si>
  <si>
    <t>17 наименований</t>
  </si>
  <si>
    <t>60 наименований</t>
  </si>
  <si>
    <t>покупка  школьной и спортивной формы</t>
  </si>
  <si>
    <t>55 наименований</t>
  </si>
  <si>
    <t>59 наименований</t>
  </si>
  <si>
    <t>31 наименований</t>
  </si>
  <si>
    <t>27 наименований</t>
  </si>
  <si>
    <t>24 наименования</t>
  </si>
  <si>
    <t>39 наименований</t>
  </si>
  <si>
    <t>46 наименований</t>
  </si>
  <si>
    <t>Кузьмины (6 детей)</t>
  </si>
  <si>
    <t>Бережановы (8 детей)</t>
  </si>
  <si>
    <t>Басковы (10 детей)</t>
  </si>
  <si>
    <t>покупка учебников</t>
  </si>
  <si>
    <t>65 наименований</t>
  </si>
  <si>
    <t>оплата гимназии за 4 месяца</t>
  </si>
  <si>
    <t>Камалетдиновы (6 детей)</t>
  </si>
  <si>
    <t>Гнуни (6 детей)</t>
  </si>
  <si>
    <t>80 наименований</t>
  </si>
  <si>
    <t>31 наименование</t>
  </si>
  <si>
    <t>школьные учебники</t>
  </si>
  <si>
    <t>21 шт.</t>
  </si>
  <si>
    <t>26 шт.</t>
  </si>
  <si>
    <t xml:space="preserve">оплата брэкет системы </t>
  </si>
  <si>
    <t>Салтыковой Людмиле</t>
  </si>
  <si>
    <t>Салтыковой Надежде</t>
  </si>
  <si>
    <t>4 детей</t>
  </si>
  <si>
    <t>74 наименования</t>
  </si>
  <si>
    <t>25 наименований</t>
  </si>
  <si>
    <t>41 наименований</t>
  </si>
  <si>
    <t>23 наименования</t>
  </si>
  <si>
    <t>Коваленко (6 детей)</t>
  </si>
  <si>
    <t>покупка скрипки G.Giordano VS-0 3/4</t>
  </si>
  <si>
    <t>1 шт.</t>
  </si>
  <si>
    <t>Яковлевы (7 детей)</t>
  </si>
  <si>
    <t>Тверская область</t>
  </si>
  <si>
    <t>64 наименования</t>
  </si>
  <si>
    <t>36 наименований</t>
  </si>
  <si>
    <t>покупка кадетской формы</t>
  </si>
  <si>
    <t>покупка ж/д билетов (Москва-Новороссийск-Москва)</t>
  </si>
  <si>
    <t>9 чел.</t>
  </si>
  <si>
    <t>Западно Сибирский  регион. Отчетный период: 3   квартал 2009 года</t>
  </si>
  <si>
    <t>спортивная и школьная форма</t>
  </si>
  <si>
    <t>спортивная обувь</t>
  </si>
  <si>
    <t>2 наименования</t>
  </si>
  <si>
    <t>20 наименований</t>
  </si>
  <si>
    <t>3 наименования</t>
  </si>
  <si>
    <t>12 наименований</t>
  </si>
  <si>
    <t>1 наименование</t>
  </si>
  <si>
    <t>Кемерово</t>
  </si>
  <si>
    <t>Братск</t>
  </si>
  <si>
    <t>Красноярск</t>
  </si>
  <si>
    <t>Омск</t>
  </si>
  <si>
    <t>6 наименований</t>
  </si>
  <si>
    <t>Томск</t>
  </si>
  <si>
    <t>Дальневосточный регион. Отчетный период: 3 квартал 2009 года</t>
  </si>
  <si>
    <t>165 579,86</t>
  </si>
  <si>
    <t>Родины (6 детей)</t>
  </si>
  <si>
    <t>школьная форма, школьная обувь, спортивная форма</t>
  </si>
  <si>
    <t>школьная канцелярия и рюкзаки</t>
  </si>
  <si>
    <t>Смесь Нестле Нестожен 2, 350 г.</t>
  </si>
  <si>
    <t>Смесь Нестле Нестожен , 350 г.</t>
  </si>
  <si>
    <t>оплата I симестра обучения ДВГУПС</t>
  </si>
  <si>
    <t>Большой камень</t>
  </si>
  <si>
    <t>Учебники для 5 кл.</t>
  </si>
  <si>
    <t>Соловьевы (5 детей)</t>
  </si>
  <si>
    <t>Якутск</t>
  </si>
  <si>
    <t>Уральский  регион. Отчетный период:  3 квартал 2009 года</t>
  </si>
  <si>
    <t>378 438,00</t>
  </si>
  <si>
    <t xml:space="preserve"> Лопатины  (5 детей)</t>
  </si>
  <si>
    <t xml:space="preserve">Баян Б-40 "Тула" </t>
  </si>
  <si>
    <t>Гитара Yamaha C70 акустическая</t>
  </si>
  <si>
    <t>Чехол гитарный ЧГ-Б</t>
  </si>
  <si>
    <t>Оплата бассейна Ивану и Степану</t>
  </si>
  <si>
    <t>3 месяца</t>
  </si>
  <si>
    <t>Первушины ( 6 детей)</t>
  </si>
  <si>
    <t>Пошив школьного платья в ателье Вере и Алине</t>
  </si>
  <si>
    <t>Поповы ( 5 детей)</t>
  </si>
  <si>
    <t>Пошив школьного платья в ателье Маргарите и Марии</t>
  </si>
  <si>
    <t>2 комплекта</t>
  </si>
  <si>
    <t>Пошив школьной формы в ателье Федору</t>
  </si>
  <si>
    <t>1 комплект</t>
  </si>
  <si>
    <t>Стоматологические услуги Кристине и Паше</t>
  </si>
  <si>
    <t>Стоматологические услуги для Виктории</t>
  </si>
  <si>
    <t>2 приема</t>
  </si>
  <si>
    <t>Школьная и спортивная форма</t>
  </si>
  <si>
    <t>Сабировы  (5 детей)</t>
  </si>
  <si>
    <t>Каськовы  (5 детей)</t>
  </si>
  <si>
    <t>Спортивная форма и обувь</t>
  </si>
  <si>
    <t>Пошив школьной формы в ателье Никите и Матвею</t>
  </si>
  <si>
    <t>Оплата занятий бальными танцами для Никиты</t>
  </si>
  <si>
    <t>сентябрь - ноябрь</t>
  </si>
  <si>
    <t>Ярославские ( 5 детей)</t>
  </si>
  <si>
    <t>Сургут</t>
  </si>
  <si>
    <t>Канцелярские принадлежности и рюкзаки</t>
  </si>
  <si>
    <t>Северо-Западный регион. Отчетный период: 3 квартал 2009 года</t>
  </si>
  <si>
    <t>92 167,10</t>
  </si>
  <si>
    <t>Алексеевы ( 10 детей)</t>
  </si>
  <si>
    <t>Канцелярские товары</t>
  </si>
  <si>
    <t>Школьная форма</t>
  </si>
  <si>
    <t>Гайле ( 12 детей)</t>
  </si>
  <si>
    <t>Шкара ( 7 детей)</t>
  </si>
  <si>
    <t>Стоматологическая помощь 2 ребенка</t>
  </si>
  <si>
    <t>Нижебовская ( 8 детей)</t>
  </si>
  <si>
    <t>Псковская область, г.Печоры</t>
  </si>
  <si>
    <t>Медведевы ( 14 детей)</t>
  </si>
  <si>
    <t>Тихомирова ( 7 детей)</t>
  </si>
  <si>
    <t>Новолодская ( 8 детей)</t>
  </si>
  <si>
    <t>Великий Новгород</t>
  </si>
  <si>
    <t>Мороз ( 6 детей)</t>
  </si>
  <si>
    <t>Мухаметова ( 10 детей)</t>
  </si>
  <si>
    <t>Шурыгина ( 9 детей)</t>
  </si>
  <si>
    <t>Шперленг ( 7 детей)</t>
  </si>
  <si>
    <t>Граховские ( 5детей)</t>
  </si>
  <si>
    <t>г. Балтийск</t>
  </si>
  <si>
    <t>Дубовиченко ( 5 детей)</t>
  </si>
  <si>
    <t>г.Светлый</t>
  </si>
  <si>
    <t>Тесленко ( 5 детей)</t>
  </si>
  <si>
    <t>Калининградская область, пос. Космодемьянский</t>
  </si>
  <si>
    <t>Карпухины ( 8 детей)</t>
  </si>
  <si>
    <t>Калининградская область, пос. Родниково</t>
  </si>
  <si>
    <t>Семаковы ( 8 детей)</t>
  </si>
  <si>
    <t>г. Северодвинск</t>
  </si>
  <si>
    <t>Бобровы ( 8 детей)</t>
  </si>
  <si>
    <t>г.Воркута</t>
  </si>
  <si>
    <t>Кулемины ( 10 детей)</t>
  </si>
  <si>
    <t>г.Сыктывкар</t>
  </si>
  <si>
    <t>Давыдовы ( 9детей)</t>
  </si>
  <si>
    <t>Бродовские ( 6 детей)</t>
  </si>
  <si>
    <t>г. Вел.Новгород</t>
  </si>
  <si>
    <t>Вербо  ( 6 детей )</t>
  </si>
  <si>
    <t>г.Мурманск</t>
  </si>
  <si>
    <t>Филиал Центральный Отчетный период: 3 квартал 2009 года</t>
  </si>
  <si>
    <t>204 880,00</t>
  </si>
  <si>
    <t>Шишкин Н.В. (12 детей)</t>
  </si>
  <si>
    <t>440 ед.</t>
  </si>
  <si>
    <t>39 ед.</t>
  </si>
  <si>
    <t>Шишкин А.В.(20 детей)</t>
  </si>
  <si>
    <t>479 ед.</t>
  </si>
  <si>
    <t>43 ед.</t>
  </si>
  <si>
    <t>Шишкин Е.А (9 детей )</t>
  </si>
  <si>
    <t>423 ед.</t>
  </si>
  <si>
    <t>40 ед.</t>
  </si>
  <si>
    <t>г. Воронеж</t>
  </si>
  <si>
    <t>319 ед.</t>
  </si>
  <si>
    <t>19 ед.</t>
  </si>
  <si>
    <t>Ануфриевых (8 детей)</t>
  </si>
  <si>
    <t>308 ед.</t>
  </si>
  <si>
    <t>41 ед.</t>
  </si>
  <si>
    <t>стоматологические услуги: Миша,Майя,Лия</t>
  </si>
  <si>
    <t>431 ед.</t>
  </si>
  <si>
    <t>29 ед.</t>
  </si>
  <si>
    <t>г.Орел</t>
  </si>
  <si>
    <t>372 ед.</t>
  </si>
  <si>
    <t>22 ед.</t>
  </si>
  <si>
    <t>г.Тамбов</t>
  </si>
  <si>
    <t>12 ед.</t>
  </si>
  <si>
    <t>г.Курчатов</t>
  </si>
  <si>
    <t>320 ед.</t>
  </si>
  <si>
    <t>Поволжье. Отчетный период: 3 квартал 2009 года</t>
  </si>
  <si>
    <t>357 219,42</t>
  </si>
  <si>
    <t xml:space="preserve"> Сергеевы (7 детей )</t>
  </si>
  <si>
    <t>канцтовары</t>
  </si>
  <si>
    <t>учебники</t>
  </si>
  <si>
    <t xml:space="preserve"> Ключиковы (8 детей)</t>
  </si>
  <si>
    <t>Школьная  форма</t>
  </si>
  <si>
    <t xml:space="preserve"> Михайловы (9 детей)</t>
  </si>
  <si>
    <t>г. Нижнекамск</t>
  </si>
  <si>
    <t>памперсы</t>
  </si>
  <si>
    <t xml:space="preserve"> Артамошкины (6  детей)</t>
  </si>
  <si>
    <t>г. Новокуйбышевск</t>
  </si>
  <si>
    <t xml:space="preserve"> Торопчины ( 5  детей)</t>
  </si>
  <si>
    <t>г. Оренбург</t>
  </si>
  <si>
    <t xml:space="preserve"> Андровы (6  детей)</t>
  </si>
  <si>
    <t xml:space="preserve"> Гудимовы  (7 детей)</t>
  </si>
  <si>
    <t>г. Сызрань</t>
  </si>
  <si>
    <t xml:space="preserve"> Серовы (5 детей)</t>
  </si>
  <si>
    <t xml:space="preserve"> Ерофеевы (6  детей)</t>
  </si>
  <si>
    <t>г. Саранск</t>
  </si>
  <si>
    <t xml:space="preserve"> Орешины (8  детей)</t>
  </si>
  <si>
    <t>г. Зеленодольск</t>
  </si>
  <si>
    <t>Нешевы(7 детей)</t>
  </si>
  <si>
    <t>г. Балаково</t>
  </si>
  <si>
    <t>Ковтун (5 детей)</t>
  </si>
  <si>
    <t>Шаговы (5 детей)</t>
  </si>
  <si>
    <t>г. Агрыз</t>
  </si>
  <si>
    <t>Ивановы(5 детей)</t>
  </si>
  <si>
    <t>Луковкины (5 детей)</t>
  </si>
  <si>
    <t>г. Нижний Новгород</t>
  </si>
  <si>
    <t>стоматологические услуги для Рябинина Дениса</t>
  </si>
  <si>
    <t>Рябовы (6 детей)</t>
  </si>
  <si>
    <t>Нижегородская обл.</t>
  </si>
  <si>
    <t xml:space="preserve"> Ибрагимовы (5 детей)</t>
  </si>
  <si>
    <t>Республика Башкирия, Чешминский р-н, с Калмашево.</t>
  </si>
  <si>
    <t xml:space="preserve"> Ильины (6 детей)</t>
  </si>
  <si>
    <t xml:space="preserve"> Муллануровы (11 детей)</t>
  </si>
  <si>
    <t>Набережные Челны</t>
  </si>
  <si>
    <t xml:space="preserve"> Данильцевы (6 детей)</t>
  </si>
  <si>
    <t>г. Уржум</t>
  </si>
  <si>
    <t>Рогожкины(5 детей)</t>
  </si>
  <si>
    <t>Нарваткины(9 детей)</t>
  </si>
  <si>
    <t>Петросян (6 детей)</t>
  </si>
  <si>
    <t>Вычегжанины (6 детей)</t>
  </si>
  <si>
    <t>Киров</t>
  </si>
  <si>
    <t>Южный регион. Отчетный период: 3 квартал 2009 года</t>
  </si>
  <si>
    <t>156 819,65</t>
  </si>
  <si>
    <t>Канцелярские принадлежности</t>
  </si>
  <si>
    <t>Черноивановы (11 детей)</t>
  </si>
  <si>
    <t>2 278 844,35</t>
  </si>
  <si>
    <t xml:space="preserve">                              Отчет о деятельности Некоммерческой организации</t>
  </si>
  <si>
    <t xml:space="preserve">                            Благотворительный фонд "Евросеть"</t>
  </si>
  <si>
    <t xml:space="preserve">                         по  программе "Чужих детей не бывает"</t>
  </si>
  <si>
    <t>Московский регион. Отчетный период: 1 квартал 2009  года</t>
  </si>
  <si>
    <t>Собрано:</t>
  </si>
  <si>
    <t>Банковская комиссия, за инкассацию</t>
  </si>
  <si>
    <t xml:space="preserve">Израсходовано:   </t>
  </si>
  <si>
    <t>Благополучатель</t>
  </si>
  <si>
    <t>Город</t>
  </si>
  <si>
    <t>Наименование товара</t>
  </si>
  <si>
    <t>кол-во</t>
  </si>
  <si>
    <t>сумма, руб.</t>
  </si>
  <si>
    <t>Мельниковы (5 детей)</t>
  </si>
  <si>
    <t>г. Москва</t>
  </si>
  <si>
    <t>Практический курс подготовки к школе</t>
  </si>
  <si>
    <t>оплата подготовительного класса</t>
  </si>
  <si>
    <t>4 мес.</t>
  </si>
  <si>
    <t>Таня громко плачет</t>
  </si>
  <si>
    <t>Азбука для мальчиков</t>
  </si>
  <si>
    <t>Мой большой букварь</t>
  </si>
  <si>
    <t>Самые красивые сказки</t>
  </si>
  <si>
    <t>Настольная игра Степашкина арифметика</t>
  </si>
  <si>
    <t>Памперсы Актив бэби</t>
  </si>
  <si>
    <t>ИТОГО:</t>
  </si>
  <si>
    <t>Доничевы( 9 детей)</t>
  </si>
  <si>
    <t>оплата курсов анлийского Доничеву Роману</t>
  </si>
  <si>
    <t>6 мес.</t>
  </si>
  <si>
    <t>оплата курсов анлийского Доничеву Михаилу</t>
  </si>
  <si>
    <t>Хаджиевы  (4 детей)</t>
  </si>
  <si>
    <t>Учимся считать</t>
  </si>
  <si>
    <t>Азбука для девочек</t>
  </si>
  <si>
    <t>Экспресс курс подготовки к школе</t>
  </si>
  <si>
    <t>Самая первая энциклопедия</t>
  </si>
  <si>
    <t>оплата музыкальной школы</t>
  </si>
  <si>
    <t>3 мес.</t>
  </si>
  <si>
    <t>Токмаковы (6 детей)</t>
  </si>
  <si>
    <t>оплата гимназии Токмаковой Таисии</t>
  </si>
  <si>
    <t>оплата гимназии Токмаковой Ксении</t>
  </si>
  <si>
    <t>Стриевские (8 детей)</t>
  </si>
  <si>
    <t xml:space="preserve">оплата подготовительных курсов </t>
  </si>
  <si>
    <t>1реб.</t>
  </si>
  <si>
    <t>Каневские  (5 детей)</t>
  </si>
  <si>
    <t xml:space="preserve">курсу английского </t>
  </si>
  <si>
    <t>Пеньковские (6 детей)</t>
  </si>
  <si>
    <t>Московская Область</t>
  </si>
  <si>
    <t>оплата художественных пренадлежностей</t>
  </si>
  <si>
    <t>оплата курсов английского</t>
  </si>
  <si>
    <t>Азбука</t>
  </si>
  <si>
    <t>Игра слов</t>
  </si>
  <si>
    <t>Ивановы 8 детей</t>
  </si>
  <si>
    <t>Кубики выдувные с бортиком-арифметика</t>
  </si>
  <si>
    <t>Умный ребенок. Развиваем речь</t>
  </si>
  <si>
    <t>Энциклопедия подготовки к школе</t>
  </si>
  <si>
    <t>Большая книга тестов</t>
  </si>
  <si>
    <t>Игра настольная Хрюшина азбука</t>
  </si>
  <si>
    <t>оплата стоматологических услуг</t>
  </si>
  <si>
    <t>4 дет.</t>
  </si>
  <si>
    <t>Курловы (5 детей)</t>
  </si>
  <si>
    <t>Лункины (6 детей)</t>
  </si>
  <si>
    <t>памперсы Актив бэби макси плюс</t>
  </si>
  <si>
    <t>1 кор.</t>
  </si>
  <si>
    <t>Потаповы (11 детей)</t>
  </si>
  <si>
    <t>Литвиновы 7 детей</t>
  </si>
  <si>
    <t>1 реб.</t>
  </si>
  <si>
    <t>Горбунова (5 детей)</t>
  </si>
  <si>
    <t>оплата колледжа</t>
  </si>
  <si>
    <t>покупка памперсов</t>
  </si>
  <si>
    <t>2 уп.</t>
  </si>
  <si>
    <t>Артемовы (6 детей)</t>
  </si>
  <si>
    <t>Азбука развития</t>
  </si>
  <si>
    <t>оплата курсов по математике</t>
  </si>
  <si>
    <t>Рубцовы (12 детей)</t>
  </si>
  <si>
    <t>Кубики выдувные с бортиком -арифметика</t>
  </si>
  <si>
    <t>Развиваем речь</t>
  </si>
  <si>
    <t>Русские сказки</t>
  </si>
  <si>
    <t>Читаем по слогам</t>
  </si>
  <si>
    <t>Бережановы (7 детей)</t>
  </si>
  <si>
    <t>оплата художественной школы</t>
  </si>
  <si>
    <t>Рогачевы (5 детей)</t>
  </si>
  <si>
    <t>Города мира</t>
  </si>
  <si>
    <t>Букварик</t>
  </si>
  <si>
    <t>покупка кларнета</t>
  </si>
  <si>
    <t>Рюриковы (8 детей)</t>
  </si>
  <si>
    <t>оплата авиабилетов</t>
  </si>
  <si>
    <t>2 дет.</t>
  </si>
  <si>
    <t>Пилипчук (9 детей)</t>
  </si>
  <si>
    <t>Московская область</t>
  </si>
  <si>
    <t>Конатар (6 детей)</t>
  </si>
  <si>
    <t>Учимся читать</t>
  </si>
  <si>
    <t>Ильючик (5 детей)</t>
  </si>
  <si>
    <t>Настольная игра Хрюшина азбука</t>
  </si>
  <si>
    <t>Деевы (11 детей)</t>
  </si>
  <si>
    <t>Настольная игра Каркушин букварик</t>
  </si>
  <si>
    <t>Дерюгины (6 детей)</t>
  </si>
  <si>
    <t>Уроки вежливости</t>
  </si>
  <si>
    <t>Читаем скроговорки</t>
  </si>
  <si>
    <t>памперсы Актив бэби миди</t>
  </si>
  <si>
    <t>2 кор.</t>
  </si>
  <si>
    <t>Шматины (6 детей)</t>
  </si>
  <si>
    <t>Куркины (9 детей)</t>
  </si>
  <si>
    <t>Блюмерт (14 детей)</t>
  </si>
  <si>
    <t>Игра настольная Каркушин букварик</t>
  </si>
  <si>
    <t>Потылицины (8 детей)</t>
  </si>
  <si>
    <t>Лазурины (7 детей)</t>
  </si>
  <si>
    <t>Беликевич (6 детей)</t>
  </si>
  <si>
    <t>Власовы (5 детей)</t>
  </si>
  <si>
    <t>Василенко (15 детей)</t>
  </si>
  <si>
    <t>Фроловы (15 детей)</t>
  </si>
  <si>
    <t>Ермоловы (7 детей)</t>
  </si>
  <si>
    <t>Кубики выдувные с бортиком-английский</t>
  </si>
  <si>
    <t>Алексеевы (5 детей)</t>
  </si>
  <si>
    <t>Золотой гусь</t>
  </si>
  <si>
    <t>Шевковы (11 детей)</t>
  </si>
  <si>
    <t>Витвицкие (6 детей)</t>
  </si>
  <si>
    <t>покупка лыж</t>
  </si>
  <si>
    <t>Собисенко (6 детей)</t>
  </si>
  <si>
    <t>Фурсик (10 детей)</t>
  </si>
  <si>
    <t>Атановы (5 детей)</t>
  </si>
  <si>
    <t>Рязанская обл.</t>
  </si>
  <si>
    <t>Гриневы (6 детей)</t>
  </si>
  <si>
    <t>Ивановы (6 детей)</t>
  </si>
  <si>
    <t>Салтыковы (17 детей)</t>
  </si>
  <si>
    <t>Большой букварь</t>
  </si>
  <si>
    <t>Итого израсходовано:</t>
  </si>
  <si>
    <t>Северо-Западный регион . Отчетный период: 1 квартал 2009 года</t>
  </si>
  <si>
    <t>Израсходовано:</t>
  </si>
  <si>
    <t>Гайле (11 детей)</t>
  </si>
  <si>
    <t>г. Санкт-Петербург</t>
  </si>
  <si>
    <t>Стоматологические услуги</t>
  </si>
  <si>
    <t>Шкара  (7 детей )</t>
  </si>
  <si>
    <t>Массаж воротниковой зоны</t>
  </si>
  <si>
    <t>Медведевы (14 детей)</t>
  </si>
  <si>
    <t>Нижебовские (8 детей)</t>
  </si>
  <si>
    <t>г. Псков-Печоры</t>
  </si>
  <si>
    <t>Проездные билеты г. Печоры- г. Псков и обратно ( 10 поездок)</t>
  </si>
  <si>
    <t>Мороз (6 детей)</t>
  </si>
  <si>
    <t>Абонемент в бассейн</t>
  </si>
  <si>
    <t>Мухаметова (10 детей)</t>
  </si>
  <si>
    <t>Шурыгина (9 детей)</t>
  </si>
  <si>
    <t>Шперленг (6 детей)</t>
  </si>
  <si>
    <t xml:space="preserve">Подгузники для взрослых </t>
  </si>
  <si>
    <t>Салфетки влажные</t>
  </si>
  <si>
    <t>Давыдовы (9 детей)</t>
  </si>
  <si>
    <t>г. Сыктывкар</t>
  </si>
  <si>
    <t>Оплата музыкальной школы январь-май</t>
  </si>
  <si>
    <t>Центральный регион Отчетный период: 1 квартал 2009 года</t>
  </si>
  <si>
    <t>Шишкины (20 детей)</t>
  </si>
  <si>
    <t>Воронежская обл.</t>
  </si>
  <si>
    <t xml:space="preserve">Доплата за обучение в колледже </t>
  </si>
  <si>
    <t>Ануфриевы (7 детей)</t>
  </si>
  <si>
    <t>с. Воронежский, Воронежская обл.</t>
  </si>
  <si>
    <t xml:space="preserve">стоматологические услуги </t>
  </si>
  <si>
    <t>Костюковы (9 детей)</t>
  </si>
  <si>
    <t>с. Круглое, Воронежская обл.</t>
  </si>
  <si>
    <t>Обучение школе иностранных языков</t>
  </si>
  <si>
    <t>Южный регион. Отчетный период:  1 квартал 2009 года</t>
  </si>
  <si>
    <t>Марченко (13 детей)</t>
  </si>
  <si>
    <t>г. Ростов - на -Дону</t>
  </si>
  <si>
    <t>Подгузники памперс Нью Беби Мини (3-6 кг) №24</t>
  </si>
  <si>
    <t xml:space="preserve"> Рыжковы (7 детей)</t>
  </si>
  <si>
    <t>г. Ставрополь</t>
  </si>
  <si>
    <t>Возмещение затрат: билеты на проезд на обследование</t>
  </si>
  <si>
    <t>Приобретение лекарств</t>
  </si>
  <si>
    <t xml:space="preserve"> Малховы (10 детей)</t>
  </si>
  <si>
    <t>10654,23</t>
  </si>
  <si>
    <t>Дальневосточный регион. Отчетный период: 1 квартал 2009 года</t>
  </si>
  <si>
    <t xml:space="preserve">Благополучатель </t>
  </si>
  <si>
    <t>сумма,руб.</t>
  </si>
  <si>
    <t>Родины (5 детей)</t>
  </si>
  <si>
    <t>г. Хабаровск</t>
  </si>
  <si>
    <t>зубная паста "Колгейт"</t>
  </si>
  <si>
    <t>Зубная щетка "Колгейт"</t>
  </si>
  <si>
    <t>Памперсы 4 (135)</t>
  </si>
  <si>
    <t>зубная паста "Колгейт" Доктор заяц</t>
  </si>
  <si>
    <t>Бронхомунал П 3,5 №10</t>
  </si>
  <si>
    <t>Смесь Нестле Нестожен 350г</t>
  </si>
  <si>
    <t>Прошины (6 детей)</t>
  </si>
  <si>
    <t xml:space="preserve">Смесь НАН 1 молочный 400г </t>
  </si>
  <si>
    <t>Кудряшовы (6 детей)</t>
  </si>
  <si>
    <t>Маховы (9детей)</t>
  </si>
  <si>
    <t>г. Солнечный</t>
  </si>
  <si>
    <t>Леляк (5 детей)</t>
  </si>
  <si>
    <t>Воннвива 150мг №1</t>
  </si>
  <si>
    <t>альфа Д 30, 25 мкг№30</t>
  </si>
  <si>
    <t>КальцийД3 №30</t>
  </si>
  <si>
    <t>Кустовы (7 детей)</t>
  </si>
  <si>
    <t>г. Владивосток</t>
  </si>
  <si>
    <t>Немовы (7детей)</t>
  </si>
  <si>
    <t>Самофал (7 детей)</t>
  </si>
  <si>
    <t>г. Большой Камень</t>
  </si>
  <si>
    <t>Вершинины (6 детей)</t>
  </si>
  <si>
    <t>Филимоновы (9 детей)</t>
  </si>
  <si>
    <t>Барбаняга (5 детей)</t>
  </si>
  <si>
    <t>г. Большой камень</t>
  </si>
  <si>
    <t>Жулановы (6 детей)</t>
  </si>
  <si>
    <t>г. Петропавловск-Камчатский</t>
  </si>
  <si>
    <t>Туркины (8 детей)</t>
  </si>
  <si>
    <t>Шапошниковы (4 детей)</t>
  </si>
  <si>
    <t xml:space="preserve"> Регион Поволжье.  Отчетный период:   1 квартал 2009 года</t>
  </si>
  <si>
    <t xml:space="preserve"> Сергеевы (8 детей)</t>
  </si>
  <si>
    <t>г. Самара</t>
  </si>
  <si>
    <t>стоматологические услуги</t>
  </si>
  <si>
    <t>лечение 5 детей</t>
  </si>
  <si>
    <t>г. Казань</t>
  </si>
  <si>
    <t>палки лыжные ISG Expert Al 5083 синие 145</t>
  </si>
  <si>
    <t>палки лыжные ISG Galaxy алюминий 5083 красный 120</t>
  </si>
  <si>
    <t>ботинки лыжные Larsen Cross Sportlife синт. Р. 37</t>
  </si>
  <si>
    <t>ботинки лыжные Larsen Cross Sportlife синт. Р. 39</t>
  </si>
  <si>
    <t>лыжи беговые TISA SPORT Wax N9117 185</t>
  </si>
  <si>
    <t>лыжи беговые TISA SPORT Wax N9117 190</t>
  </si>
  <si>
    <t xml:space="preserve">Ивановы (5 детей) </t>
  </si>
  <si>
    <t>г. Стерлитамак</t>
  </si>
  <si>
    <t>Кроссовки Attune CC W</t>
  </si>
  <si>
    <t>Спорт. Костюм Techfit T-Suit</t>
  </si>
  <si>
    <t>спорт. Костюм T-Suit Polar, S</t>
  </si>
  <si>
    <t>спорт. Костюм T-Suit Polar, L</t>
  </si>
  <si>
    <t>спорт. Штаны T woman pant</t>
  </si>
  <si>
    <t>спорт. Куртка J AL jacket</t>
  </si>
  <si>
    <t>спорт. Костюм Young Knit Suit</t>
  </si>
  <si>
    <t>Рябинины (5 детей)</t>
  </si>
  <si>
    <t>г. Н. Новгород</t>
  </si>
  <si>
    <t>J. Michael TR-380 Труба Bb, покрытие золотой лак, в полужестком кейсе</t>
  </si>
  <si>
    <t>мяч футбольный р. 5</t>
  </si>
  <si>
    <t>крепления лыжн.</t>
  </si>
  <si>
    <t>ботинки лыжные р. 34</t>
  </si>
  <si>
    <t>ботинки лыжные р. 37</t>
  </si>
  <si>
    <t>ботинки лыжные р. 39</t>
  </si>
  <si>
    <t>ботинки лыжные р. 43</t>
  </si>
  <si>
    <t>палки лыжные р. 135</t>
  </si>
  <si>
    <t>палки лыжные р. 100</t>
  </si>
  <si>
    <t>палки лыжные р. 120</t>
  </si>
  <si>
    <t>лыжи р. 150</t>
  </si>
  <si>
    <t>лыжи р. 170</t>
  </si>
  <si>
    <t>лыжи р. 190</t>
  </si>
  <si>
    <t>Западно Сибирский  регион. Отчетный период:  1   квартал 2009 года</t>
  </si>
  <si>
    <t>Степаненко (11 детей)</t>
  </si>
  <si>
    <t>г.Новосибирск</t>
  </si>
  <si>
    <t>Зуб.п. дет."Колгейт" Доктор Заяц (клубника)</t>
  </si>
  <si>
    <t>Зуб.паста "Колгейт" 100мл Комплекс.отбел</t>
  </si>
  <si>
    <t xml:space="preserve">Зубная щетка ''ORAL -B'' Mickey for Kids </t>
  </si>
  <si>
    <t xml:space="preserve">Зубная щетка ''ORAL-B'' classic </t>
  </si>
  <si>
    <t>Памп.Бэби-Драй Экстра Макси 7-18 кг</t>
  </si>
  <si>
    <t>Памп.Бэби-Драй Экстра Миди 4-9кг</t>
  </si>
  <si>
    <t>Степаненко (13 детей)</t>
  </si>
  <si>
    <t>Степаненко (10 детей)</t>
  </si>
  <si>
    <t xml:space="preserve">AUGUSTO GC-220 – концертная гитара </t>
  </si>
  <si>
    <t>PROAUDIO MSS – пюпитр,  60-140 см, 25-3кг</t>
  </si>
  <si>
    <t>Петровские (7 детей)</t>
  </si>
  <si>
    <t>г. Новосибирск</t>
  </si>
  <si>
    <t>Дробот (4 детей)</t>
  </si>
  <si>
    <t>г.Барнаул</t>
  </si>
  <si>
    <t>Халины(10 детей)</t>
  </si>
  <si>
    <t>г.Алейск</t>
  </si>
  <si>
    <t>Кононовы (10 детей)</t>
  </si>
  <si>
    <t>г.Кемерово</t>
  </si>
  <si>
    <t>Губарь (8 детей)</t>
  </si>
  <si>
    <t>г.Братск</t>
  </si>
  <si>
    <t>Сяткины (9 детей)</t>
  </si>
  <si>
    <t>Андриановы (6 детей)</t>
  </si>
  <si>
    <t>г.Красноятск</t>
  </si>
  <si>
    <t>Быстровы (5 детей)</t>
  </si>
  <si>
    <t>Пермяковы (4 детей)</t>
  </si>
  <si>
    <t>г.Ужур, ЗАТО Солнечный</t>
  </si>
  <si>
    <t>Ковалевы (5 детей)</t>
  </si>
  <si>
    <t>г.Омск</t>
  </si>
  <si>
    <t>Зубная щетка ''ORAL-B'' classic</t>
  </si>
  <si>
    <t>AUGUSTO GC-220–классическая гитара с кейсом</t>
  </si>
  <si>
    <t>Алексеевы (6детей)</t>
  </si>
  <si>
    <t>Зубная щетка ''ORAL -B'' Mickey for Kids</t>
  </si>
  <si>
    <t>Зубная щетка ''ORAL-B'' classic 40 soft</t>
  </si>
  <si>
    <t>Юшкевич (7 детей)</t>
  </si>
  <si>
    <t>Наумовы (9 детей)</t>
  </si>
  <si>
    <t>г.Томск</t>
  </si>
  <si>
    <t>Памп.Бэби-Драй Экстра Миди 4-9 кг</t>
  </si>
  <si>
    <t>Лыжи</t>
  </si>
  <si>
    <t>Ботинки лыж.</t>
  </si>
  <si>
    <t>Крепление</t>
  </si>
  <si>
    <t>Палки</t>
  </si>
  <si>
    <t>Пономаревывы (6 детей)</t>
  </si>
  <si>
    <t>Коньки фиг.</t>
  </si>
  <si>
    <t>Шульгины (5 детей)</t>
  </si>
  <si>
    <t xml:space="preserve">Зубная щетка ''ORAL-B'' classic 40 </t>
  </si>
  <si>
    <t>Уральский регион. Отчетный период: 1 квартал 2009 года</t>
  </si>
  <si>
    <t xml:space="preserve"> Антоновы (6 детей)</t>
  </si>
  <si>
    <t>г. Екатеринбург</t>
  </si>
  <si>
    <t>Лопатины (5 детей)</t>
  </si>
  <si>
    <t>лыжи спортивные</t>
  </si>
  <si>
    <t>3 пары</t>
  </si>
  <si>
    <t>медицинское обследование</t>
  </si>
  <si>
    <t xml:space="preserve">Маркины ( 7 детей) </t>
  </si>
  <si>
    <t>Памперсы</t>
  </si>
  <si>
    <t>1 упк</t>
  </si>
  <si>
    <t xml:space="preserve"> Поповы ( 5 детей)</t>
  </si>
  <si>
    <t>лекарственные препараты</t>
  </si>
  <si>
    <t>оплата занятий логопеда</t>
  </si>
  <si>
    <t>занятия подготовки к школе</t>
  </si>
  <si>
    <t>Первушины (6 детей)</t>
  </si>
  <si>
    <t>Медицинское обследование</t>
  </si>
  <si>
    <t>2 упк</t>
  </si>
  <si>
    <t xml:space="preserve"> Поповы (7 детей)</t>
  </si>
  <si>
    <t>г. Асбест</t>
  </si>
  <si>
    <t xml:space="preserve"> Савченко (6 детей) </t>
  </si>
  <si>
    <t>музыкальный инструмент (флейта)</t>
  </si>
  <si>
    <t xml:space="preserve"> Бурлай (5 детей)</t>
  </si>
  <si>
    <t>г. Тюмень</t>
  </si>
  <si>
    <t>оплата обученияв гимназии для 3 детей</t>
  </si>
  <si>
    <t xml:space="preserve"> Сабировы (5 детей)</t>
  </si>
  <si>
    <t xml:space="preserve"> Каськовы</t>
  </si>
  <si>
    <t>г. Курган</t>
  </si>
  <si>
    <t>Лекарственные препараты</t>
  </si>
  <si>
    <t>4 уп.</t>
  </si>
  <si>
    <t>Занятия бальными танцами</t>
  </si>
  <si>
    <t>Рахмановы ( 8 детей)</t>
  </si>
  <si>
    <t>г. Магнитогорск</t>
  </si>
  <si>
    <t>Оплата бассейна</t>
  </si>
  <si>
    <t>6 а-ов</t>
  </si>
  <si>
    <t>Итого собрано:</t>
  </si>
  <si>
    <t>Московский регион. Отчетный период: 2 квартал 2009  года</t>
  </si>
  <si>
    <t>М.О.</t>
  </si>
  <si>
    <t>оплата бассейна</t>
  </si>
  <si>
    <t>покупка лекарств</t>
  </si>
  <si>
    <t>13 наим.</t>
  </si>
  <si>
    <t>3 детям</t>
  </si>
  <si>
    <t>оплата ж/д билетов</t>
  </si>
  <si>
    <t>2 шт.</t>
  </si>
  <si>
    <t>памперсы "Макси"</t>
  </si>
  <si>
    <t>Тимохины (6 детей)</t>
  </si>
  <si>
    <t>Москва</t>
  </si>
  <si>
    <t>оплата курсов</t>
  </si>
  <si>
    <t>Ивановы (8 детей)</t>
  </si>
  <si>
    <t>29 наим.</t>
  </si>
  <si>
    <t>флейта</t>
  </si>
  <si>
    <t>3 наим.</t>
  </si>
  <si>
    <t>покупка скрипки</t>
  </si>
  <si>
    <t>4 детям</t>
  </si>
  <si>
    <t>Гончаровы (6 детей)</t>
  </si>
  <si>
    <t>6 детям</t>
  </si>
  <si>
    <t>Князевы (5 детей)</t>
  </si>
  <si>
    <t>военно-спортивный клуб</t>
  </si>
  <si>
    <t>2 детям</t>
  </si>
  <si>
    <t>Литвиновы (7 детей)</t>
  </si>
  <si>
    <t>Сенькины (6 детей)</t>
  </si>
  <si>
    <t>покупка памперсов "Макси"</t>
  </si>
  <si>
    <t>Ильючик (6 детей)</t>
  </si>
  <si>
    <t>художественные пренадлежности</t>
  </si>
  <si>
    <t>курсы в художественной школе</t>
  </si>
  <si>
    <t>2 мес.</t>
  </si>
  <si>
    <t>Соколовы (8 детей)</t>
  </si>
  <si>
    <t>Тверская обл.</t>
  </si>
  <si>
    <t>8 наим.</t>
  </si>
  <si>
    <t>подготовительные курсы</t>
  </si>
  <si>
    <t>Рюриковы  (8 детей)</t>
  </si>
  <si>
    <t xml:space="preserve">покупка титанового тена ProSpon </t>
  </si>
  <si>
    <t>2 реб.</t>
  </si>
  <si>
    <t>Пешковы (13 детей)</t>
  </si>
  <si>
    <t>Алексеевы (6 детей)</t>
  </si>
  <si>
    <t>1 уп.</t>
  </si>
  <si>
    <t>памперсы "Миди"</t>
  </si>
  <si>
    <t>Каневские (6 детей)</t>
  </si>
  <si>
    <t>курсы английского языка</t>
  </si>
  <si>
    <t>1 сем.</t>
  </si>
  <si>
    <t>Доничевы (10 детей)</t>
  </si>
  <si>
    <t>1 мес.</t>
  </si>
  <si>
    <t>Ермоловы (8 детей)</t>
  </si>
  <si>
    <t>Остаток на 3 квартал</t>
  </si>
  <si>
    <t>11 кор.</t>
  </si>
  <si>
    <t>Заказ автобуса</t>
  </si>
  <si>
    <t>Северо-Западный регион . Отчетный период: 2 квартал 2009 года</t>
  </si>
  <si>
    <t>Алексеевы (10 детей)</t>
  </si>
  <si>
    <t>Санкт-Петербург</t>
  </si>
  <si>
    <t>Конструктор Ретро авто</t>
  </si>
  <si>
    <t>Московский регион Отчетный период: 4  квартал 2009 года</t>
  </si>
  <si>
    <t>оплата учебы в гимназии Ксении</t>
  </si>
  <si>
    <t>12 месяцев</t>
  </si>
  <si>
    <t>оплата учебы в гимназии Таисии</t>
  </si>
  <si>
    <t>оплата  подготовительных курсов</t>
  </si>
  <si>
    <t>9 месяцев</t>
  </si>
  <si>
    <t>билеты на новогоднее мероприятие</t>
  </si>
  <si>
    <t>оплата музыкальной школы за двоих детей</t>
  </si>
  <si>
    <t>оплата курсов по математике 2 детям</t>
  </si>
  <si>
    <t>за весь учебный год</t>
  </si>
  <si>
    <t>Камалетдиновы (5 детей)</t>
  </si>
  <si>
    <t>оплата художественных курсов</t>
  </si>
  <si>
    <t>4 месяца</t>
  </si>
  <si>
    <t>покупка лигатуры</t>
  </si>
  <si>
    <t>оплата музыкальной школы за троих детей</t>
  </si>
  <si>
    <t>9 мес.</t>
  </si>
  <si>
    <t>Москвоская область</t>
  </si>
  <si>
    <t>Хаджиевы (4 детей)</t>
  </si>
  <si>
    <t>Ивановы (7 детей)</t>
  </si>
  <si>
    <t>Басковы (9 детей)</t>
  </si>
  <si>
    <t>Каневские (5 детей)</t>
  </si>
  <si>
    <t>Западно Сибирский  регион. Отчетный период: 4   квартал 2009 года</t>
  </si>
  <si>
    <t xml:space="preserve"> Новосибирск</t>
  </si>
  <si>
    <t>Новогодний праздник, карта CRAZYPARK, новогодний подарок и игрушка</t>
  </si>
  <si>
    <t>Большая энциклопедия эрудита</t>
  </si>
  <si>
    <t>Энциклопедия для детей Аванта  «Биология»</t>
  </si>
  <si>
    <t>Энциклопедия для детей Аванта «Информатика»</t>
  </si>
  <si>
    <t>Энциклопедия для детей Аванта  «Человек II»</t>
  </si>
  <si>
    <t>Энциклопедия для детей Аванта «Искусство»</t>
  </si>
  <si>
    <t>Энциклопедия для детей Аванта «Химия»</t>
  </si>
  <si>
    <t>Полная илл. Энциклопедия музыки</t>
  </si>
  <si>
    <t>Энциклопедия для детей Аванта «Компьютер»</t>
  </si>
  <si>
    <t>Энциклопедия для детей Аванта «Древние цивилизации»</t>
  </si>
  <si>
    <t>Энциклопедия для детей Аванта «Искусство I»</t>
  </si>
  <si>
    <t>Энциклопедия для детей Аванта  «Всемирная литература»</t>
  </si>
  <si>
    <t>Энциклопедия для детей Аванта «Страны. Народы. Цивилизации»</t>
  </si>
  <si>
    <t>Дальневосточный регион. Отчетный период: 4 квартал 2009 года</t>
  </si>
  <si>
    <t>лечебный массаж</t>
  </si>
  <si>
    <t>Уральский  регион. Отчетный период:  4 квартал 2009 года</t>
  </si>
  <si>
    <t>Антоновы (6 детей)</t>
  </si>
  <si>
    <t xml:space="preserve">Новогодний праздник, карта CRAZY PARK, подарок и игрушка </t>
  </si>
  <si>
    <t xml:space="preserve"> Лопатины (5 детей)</t>
  </si>
  <si>
    <t>Маркины (7 детей)</t>
  </si>
  <si>
    <t>Новогодний праздник, карта CRAZY PARK, подарок и игрушка</t>
  </si>
  <si>
    <t>Савченко (6 детей)</t>
  </si>
  <si>
    <t xml:space="preserve"> Яровые (6 детей)</t>
  </si>
  <si>
    <t>Стоматологические услуги для Виктории и Георгия</t>
  </si>
  <si>
    <t>Атлас мира</t>
  </si>
  <si>
    <t>Магнитная азбука+карточки с фломастер</t>
  </si>
  <si>
    <t>Атлас жителей морей и океанов</t>
  </si>
  <si>
    <t>Полная энциклопедия животных</t>
  </si>
  <si>
    <t xml:space="preserve"> Сабировы ( 5 детей)</t>
  </si>
  <si>
    <t>Где моя мама?</t>
  </si>
  <si>
    <t>Животные/Книга пазл</t>
  </si>
  <si>
    <t>Необъяснимые явления</t>
  </si>
  <si>
    <t>Инферно 1</t>
  </si>
  <si>
    <t>Инферно 2</t>
  </si>
  <si>
    <t xml:space="preserve"> Ценалис (7 детей)</t>
  </si>
  <si>
    <t>Большая детская энц. животных</t>
  </si>
  <si>
    <t>Обо все на свете. Великие открытия</t>
  </si>
  <si>
    <t>Обо все на свете. История искусства</t>
  </si>
  <si>
    <t>Обо все на свете. Всемирная история</t>
  </si>
  <si>
    <t xml:space="preserve"> Каськовы (5 детей)</t>
  </si>
  <si>
    <t>Атлас мира/Справочно-географический</t>
  </si>
  <si>
    <t>Большая гнига экспериментов для школь.</t>
  </si>
  <si>
    <t>Пиратский корабль. Трехмерная модель</t>
  </si>
  <si>
    <t>Волшебные лошадки. Книга-мозаика</t>
  </si>
  <si>
    <t>Прекрасная прнцесса</t>
  </si>
  <si>
    <t xml:space="preserve"> Рахманины (8 детей)</t>
  </si>
  <si>
    <t>Магнитогорск</t>
  </si>
  <si>
    <t>Филиал Центральный Отчетный период: 4 квартал 2009 года</t>
  </si>
  <si>
    <t>Игровой набор -грузовик с инструментами</t>
  </si>
  <si>
    <t>Новогодний праздник: карта CRAZY PARK (подарок)</t>
  </si>
  <si>
    <t>Шишкин А.В. (20 детей)</t>
  </si>
  <si>
    <t>Новогодний праздник: карта CRAZY PARK  (подарок)</t>
  </si>
  <si>
    <t>Музыкальный всадник на лошадке</t>
  </si>
  <si>
    <t xml:space="preserve"> Воронеж</t>
  </si>
  <si>
    <t>Подушка-тигр</t>
  </si>
  <si>
    <t>Новогодний праздник: карта CRAZY PARK(подарок)</t>
  </si>
  <si>
    <t>Паззл</t>
  </si>
  <si>
    <t>Новогодний праздник:карта CRAZY PARK (подарок)</t>
  </si>
  <si>
    <t>с. Круглое, Воронежской области.</t>
  </si>
  <si>
    <t>курсы английского языка трем детям</t>
  </si>
  <si>
    <t>Кукла Мишель, набор машинок,атлас.матрац для санок, санки, лыжи,паззл, игра, радиоуправляемая машинка,лего</t>
  </si>
  <si>
    <t xml:space="preserve"> Тамбов</t>
  </si>
  <si>
    <t>Атлас, лыжи, санки,матрац для санок,игра настольная, кукла Мишель ,радиоуправляемая машинка,лего,игрушка гла.герой,игра муз.ксилофон, игровой набор домик для щенков,лего,большая энциклопедия</t>
  </si>
  <si>
    <t>Лыжи, санки, матрац для санок, кукла братц, машинка радиоуправляемая,атлас, паззл, вертолет, лего.</t>
  </si>
  <si>
    <t>Поволжье. Отчетный период: 4 квартал 2009 года</t>
  </si>
  <si>
    <t xml:space="preserve"> Самара</t>
  </si>
  <si>
    <t>Билеты на Новогоднюю елку</t>
  </si>
  <si>
    <t>учебная литература</t>
  </si>
  <si>
    <t xml:space="preserve"> Савиных (26 детей)</t>
  </si>
  <si>
    <t>Самара</t>
  </si>
  <si>
    <t xml:space="preserve"> Новокуйбышевск</t>
  </si>
  <si>
    <t xml:space="preserve"> Оренбург</t>
  </si>
  <si>
    <t xml:space="preserve"> Казань</t>
  </si>
  <si>
    <t>Казань</t>
  </si>
  <si>
    <t xml:space="preserve"> Нижний Новгород</t>
  </si>
  <si>
    <t xml:space="preserve"> Сызрань</t>
  </si>
  <si>
    <t>Новогодние подарки</t>
  </si>
  <si>
    <t xml:space="preserve"> Саранск</t>
  </si>
  <si>
    <t xml:space="preserve"> Уржум</t>
  </si>
  <si>
    <t xml:space="preserve"> Зеленодольск</t>
  </si>
  <si>
    <t xml:space="preserve"> Балаково</t>
  </si>
  <si>
    <t xml:space="preserve"> Нижнекамск</t>
  </si>
  <si>
    <t xml:space="preserve"> Агрыз</t>
  </si>
  <si>
    <t xml:space="preserve"> Стерлитамак</t>
  </si>
  <si>
    <t>Ларины (7 детей)</t>
  </si>
  <si>
    <t>Ульяновск</t>
  </si>
  <si>
    <t>Южный регион. Отчетный период: 4 квартал 2009 года</t>
  </si>
  <si>
    <t xml:space="preserve">Конструктор </t>
  </si>
  <si>
    <t>Логический домик</t>
  </si>
  <si>
    <t>Большая энциклопедия</t>
  </si>
  <si>
    <t>Энциклопедия для детей</t>
  </si>
  <si>
    <t>Энцклопедия Искусство</t>
  </si>
  <si>
    <t>Энциклопедия Почему и потому</t>
  </si>
  <si>
    <t>Энциклопедия Космос</t>
  </si>
  <si>
    <t>Атлас Земли</t>
  </si>
  <si>
    <t>Энциклопедия Человек</t>
  </si>
  <si>
    <t>Энциклопедия Химия</t>
  </si>
  <si>
    <t>Говорящая карта мира</t>
  </si>
  <si>
    <t xml:space="preserve">Игра-кроссворд Scrubble </t>
  </si>
  <si>
    <t>Пианино детское</t>
  </si>
  <si>
    <t>Детский атлас мира</t>
  </si>
  <si>
    <t>Сказки Сутеева</t>
  </si>
  <si>
    <t>Большая энциклопедия знаний школьника</t>
  </si>
  <si>
    <t>Большая энциклопедия для девочек</t>
  </si>
  <si>
    <t>Большая книга прогресса</t>
  </si>
  <si>
    <t>Энциклопедия Техника</t>
  </si>
  <si>
    <t>Игра Хоккей</t>
  </si>
  <si>
    <t>Говорящая математика</t>
  </si>
  <si>
    <t>Энциклопедия Великие люди мира</t>
  </si>
  <si>
    <t>Эниклопедия Химия</t>
  </si>
  <si>
    <t>Эниклопедия Музыка наших дней</t>
  </si>
  <si>
    <t>Эниклопедия Автомобили</t>
  </si>
  <si>
    <t>Эниклопедия Человек</t>
  </si>
  <si>
    <t>Новогодний подарок , карта Crazy Park , новогодний подарок</t>
  </si>
  <si>
    <t>Игра Пирамида</t>
  </si>
  <si>
    <t>Конструктор Ранчо</t>
  </si>
  <si>
    <t>Музыка наших дней</t>
  </si>
  <si>
    <t>Удивительный мир живтоных</t>
  </si>
  <si>
    <t>Большая книга вопросов и ответов</t>
  </si>
  <si>
    <t>Большая книга техники</t>
  </si>
  <si>
    <t>Россия физ.м эконом.</t>
  </si>
  <si>
    <t>Древние цивилизации</t>
  </si>
  <si>
    <t>Астрономия</t>
  </si>
  <si>
    <t>Космонавтика</t>
  </si>
  <si>
    <t>Химия</t>
  </si>
  <si>
    <t>Компьютер</t>
  </si>
  <si>
    <t>Автомобили мира</t>
  </si>
  <si>
    <t>Большая книга знаний</t>
  </si>
  <si>
    <t>Логический теремок</t>
  </si>
  <si>
    <t>Книга для девочек</t>
  </si>
  <si>
    <t>Спорт</t>
  </si>
  <si>
    <t>Техника для малышей</t>
  </si>
  <si>
    <t>Этикет</t>
  </si>
  <si>
    <t>Энцклопедия Информатика</t>
  </si>
  <si>
    <t>Энциклопедия Великие правители</t>
  </si>
  <si>
    <t>Энцклопедия Человек</t>
  </si>
  <si>
    <t>Почему и потому</t>
  </si>
  <si>
    <t>Большая энциклопедия для детей</t>
  </si>
  <si>
    <t>Мистер Твистер</t>
  </si>
  <si>
    <t>Детское пианино</t>
  </si>
  <si>
    <t>Энциклопедия Автомобили</t>
  </si>
  <si>
    <t>Большая энциклопедия техники</t>
  </si>
  <si>
    <t>Энциклопедия Искусство</t>
  </si>
  <si>
    <t>Энциклопедия Компъютер</t>
  </si>
  <si>
    <t>Полная энцклопедия Космоса</t>
  </si>
  <si>
    <t>Большая энциклопедия знаний</t>
  </si>
  <si>
    <t>Энциклопедия Россия</t>
  </si>
  <si>
    <t>Говорящия карта мира</t>
  </si>
  <si>
    <t>Книга Мистер Твистер</t>
  </si>
  <si>
    <t>Энцклопедия Космос</t>
  </si>
  <si>
    <t>Техника для мальчиков</t>
  </si>
  <si>
    <t>Книга эрудита</t>
  </si>
  <si>
    <t>Энцклопедия Спорт</t>
  </si>
  <si>
    <t>Мир автомобилей</t>
  </si>
  <si>
    <t>Энциклопедия Древние цивилизация</t>
  </si>
  <si>
    <t>Энциклопедия для девочек</t>
  </si>
  <si>
    <t>Техника вокруг нас</t>
  </si>
  <si>
    <t>Игра  Хоккей</t>
  </si>
  <si>
    <t>Большая универсальная шк.энциклопедия</t>
  </si>
  <si>
    <t>Атлас Мира</t>
  </si>
  <si>
    <t>Энциклопедия - страны, народы, цивилизации</t>
  </si>
  <si>
    <t>Все обо всем для девочек</t>
  </si>
  <si>
    <t>Искусство</t>
  </si>
  <si>
    <t>Удивительный мир животных</t>
  </si>
  <si>
    <t>Трещевы (10 детей)</t>
  </si>
  <si>
    <t>Новогодний праздник, карта Crazy Park, новогодний подарок</t>
  </si>
  <si>
    <t>Энциклопедия для любознательных</t>
  </si>
  <si>
    <t>Человек</t>
  </si>
  <si>
    <t>Универсальная школа энциклопедия</t>
  </si>
  <si>
    <t>Конструктор</t>
  </si>
  <si>
    <t>Энциклопедия Астрономия</t>
  </si>
  <si>
    <t>Лучшие автомобли мира</t>
  </si>
  <si>
    <t>Большая детская энциклопедия</t>
  </si>
  <si>
    <t>Алиевы (10 детей)</t>
  </si>
  <si>
    <t>Энциклопедия Математика</t>
  </si>
  <si>
    <t>Энциклопедия Техники</t>
  </si>
  <si>
    <t>Энциклопедия - Великие правители</t>
  </si>
  <si>
    <t>Энциклопедия искусство</t>
  </si>
  <si>
    <t>Энциклопедия техники</t>
  </si>
  <si>
    <t>Российские столицы Москва Питер</t>
  </si>
  <si>
    <t>Энциклопедия искусства</t>
  </si>
  <si>
    <t>Энциклопедия великие правители</t>
  </si>
  <si>
    <t>Энциклопедия российские столицы</t>
  </si>
  <si>
    <t>Энциклопедия химии</t>
  </si>
  <si>
    <t>Северо-Западный регион. Отчетный период:  4 квартал 2009 года</t>
  </si>
  <si>
    <t>Говорящая таблица умножения</t>
  </si>
  <si>
    <t>Играем с буквами</t>
  </si>
  <si>
    <t>Новогодние стихи для маленьких</t>
  </si>
  <si>
    <t>Новогодний праздник, карта CRAZY PARK, новогодний подарок и игрушка</t>
  </si>
  <si>
    <t xml:space="preserve"> Санкт-Петербург</t>
  </si>
  <si>
    <t>Пазл 2000 эл.</t>
  </si>
  <si>
    <t>Пазл 1000 эл. Малахитовая шкатулка</t>
  </si>
  <si>
    <t>Набор англ.букв</t>
  </si>
  <si>
    <t>Зимние сказки малышам</t>
  </si>
  <si>
    <t>Коньки фигурные 32</t>
  </si>
  <si>
    <t xml:space="preserve">консультационные услуги по программе «Пользователь Профессионал» Шкара Андрею Григорьевичу  </t>
  </si>
  <si>
    <t>Эл.конструктор "Знаток"</t>
  </si>
  <si>
    <t>Пазл 1500 эл. Мадонна</t>
  </si>
  <si>
    <t>Пазл 1000 эл. Египет</t>
  </si>
  <si>
    <t>С Новым годом ! Стихи малышам</t>
  </si>
  <si>
    <t>Санки детские</t>
  </si>
  <si>
    <t>Набор для игры в дартс</t>
  </si>
  <si>
    <t>Тихомирова ( 6 детей)</t>
  </si>
  <si>
    <t>Сказочные животные пазл</t>
  </si>
  <si>
    <t>Дары лета пазл</t>
  </si>
  <si>
    <t>Азбука животных</t>
  </si>
  <si>
    <t>Шперленг ( 6 детей)</t>
  </si>
  <si>
    <t>Новолодская ( 7детей)</t>
  </si>
  <si>
    <t>Набор рус.букв, цифр и знак.</t>
  </si>
  <si>
    <t>Веселые шнурочки</t>
  </si>
  <si>
    <t>Коньки фигурные 37</t>
  </si>
  <si>
    <t>Коньки фигурные 35</t>
  </si>
  <si>
    <t>Граховские ( 5 детей)</t>
  </si>
  <si>
    <t xml:space="preserve"> Балтийск</t>
  </si>
  <si>
    <t>Новогодний подарок для елочки</t>
  </si>
  <si>
    <t>Новогдние стихи для маленьких</t>
  </si>
  <si>
    <t>Конструктор Волшебный городок</t>
  </si>
  <si>
    <t>Светлый</t>
  </si>
  <si>
    <t>Викторина ПДД</t>
  </si>
  <si>
    <t>Поэтикус</t>
  </si>
  <si>
    <t>Цивилизация наст.игра</t>
  </si>
  <si>
    <t>Набор для вышивния</t>
  </si>
  <si>
    <t>Пазл 1500 эл. Неизвестная</t>
  </si>
  <si>
    <t>Кубики 9 штук</t>
  </si>
  <si>
    <t>Морская пехота наст.игра</t>
  </si>
  <si>
    <t>Коньки фигурные 33</t>
  </si>
  <si>
    <t>Коньки фигурные 39</t>
  </si>
  <si>
    <t>Пазл 2000 эл. Цветы и плоды</t>
  </si>
  <si>
    <t>Пазл 1000 эл. Протоквашино</t>
  </si>
  <si>
    <t>Пазл 60 эл.Дисней</t>
  </si>
  <si>
    <t>Пазл 35 эл. Русалочка</t>
  </si>
  <si>
    <t>Пазл 160 эл. Подводный мир</t>
  </si>
  <si>
    <t>Набор для вышивания</t>
  </si>
  <si>
    <t>Бобровы ( 9 детей)</t>
  </si>
  <si>
    <t>Пазл 104 эл."Микки Маус"</t>
  </si>
  <si>
    <t>Пазл 160 эл. Дюймовочка</t>
  </si>
  <si>
    <t>Пазл 1000 эл. Мадонно с младенцем</t>
  </si>
  <si>
    <t>Коньки фигурные 40</t>
  </si>
  <si>
    <t>ДСМ Дикие животные</t>
  </si>
  <si>
    <t>Пазл 560 эл.</t>
  </si>
  <si>
    <t>Пазл 104 эл.</t>
  </si>
  <si>
    <t>Новогодние чудеса</t>
  </si>
  <si>
    <t>Коньки фигурные 36</t>
  </si>
  <si>
    <t>Давыдовы ( 9детей )</t>
  </si>
  <si>
    <t>Буква за буквой</t>
  </si>
  <si>
    <t>ДСМ Животные в зоопарке</t>
  </si>
  <si>
    <t>Пазл 60 эл.Дюймовочка</t>
  </si>
  <si>
    <t>Пазл 35 эл. Микки</t>
  </si>
  <si>
    <t>Пазл 360 эл. Буратино</t>
  </si>
  <si>
    <t>Семаковы ( 8 детей )</t>
  </si>
  <si>
    <t xml:space="preserve"> Северодвинск</t>
  </si>
  <si>
    <t>Древний Египет Энциклопедия</t>
  </si>
  <si>
    <t>Пазл 160 эл. Конек Горбунок</t>
  </si>
  <si>
    <t>Коньки фигурные 38</t>
  </si>
  <si>
    <t>Пазл 1000 эл. Буратино</t>
  </si>
  <si>
    <t>Итого комиссия, снятая с расчетного счетаза инкассацию:</t>
  </si>
  <si>
    <t>Банковская комиссия за инкассацию</t>
  </si>
  <si>
    <t>Итого возвращена излишне снятая комиссия (Центральный регион, г. Воронеж):</t>
  </si>
  <si>
    <t>Итого израсходовано на детей из многодетных семей:</t>
  </si>
  <si>
    <t>Единовременная помощь (лечение Дикович Ирины в НИИ кардиологии г. Томска)</t>
  </si>
  <si>
    <t>Итого израсходовано на детей из многодетных семей и единоразовую помощь:</t>
  </si>
  <si>
    <t>покупка мундштука</t>
  </si>
  <si>
    <t>оплата художественных принадлежностей</t>
  </si>
  <si>
    <t>Мозаика напольная цветочки</t>
  </si>
  <si>
    <t>Мозаика напольная рыбка</t>
  </si>
  <si>
    <t>Мозаика 40мм/80шт</t>
  </si>
  <si>
    <t>оплата учебы в гимназии</t>
  </si>
  <si>
    <t>Гуашь 12 цветов</t>
  </si>
  <si>
    <t>Гуашь 6 цветов</t>
  </si>
  <si>
    <t>Ассоциация 21 век/Математика/3кл/2ч</t>
  </si>
  <si>
    <t>Ассоциация 21 век/Окруж мир/3кл/1ч</t>
  </si>
  <si>
    <t>Ассоциация 21 век/Окруж мир/3кл/2ч</t>
  </si>
  <si>
    <t>Дрофа/Атлас/География/6кл</t>
  </si>
  <si>
    <t>Дрофа/КонтКарты//География/6кл</t>
  </si>
  <si>
    <t>Дрофа/Русский язык/3кл/ч1</t>
  </si>
  <si>
    <t>Дрофа/Русский язык/3кл/ч2</t>
  </si>
  <si>
    <t>Картография/География России/ 8-9кл</t>
  </si>
  <si>
    <t>Литера/Фразеологический словарь</t>
  </si>
  <si>
    <t>Просвещение/История России с древ.</t>
  </si>
  <si>
    <t>Просвещение/История Средн веков/6к</t>
  </si>
  <si>
    <t>РОСТ/Юным умникам и умницам/3кл/1</t>
  </si>
  <si>
    <t>РОСТ/Юным умникам и умницам/3кл/2</t>
  </si>
  <si>
    <t>Эксмо/Веселые каникулы</t>
  </si>
  <si>
    <t>Брюки детские для мальчика</t>
  </si>
  <si>
    <t>Жакет смес</t>
  </si>
  <si>
    <t>Обувь для футбола</t>
  </si>
  <si>
    <t>Брюки</t>
  </si>
  <si>
    <t>Шорты для мальчиков</t>
  </si>
  <si>
    <t>Жакет женский</t>
  </si>
  <si>
    <t>Шорты</t>
  </si>
  <si>
    <t>Неприступный форт</t>
  </si>
  <si>
    <t>Витраж подсвечники</t>
  </si>
  <si>
    <t>Игра Соберем  букет</t>
  </si>
  <si>
    <t>Бусы Бабушкин сундук</t>
  </si>
  <si>
    <t>Гайле (12 детей)</t>
  </si>
  <si>
    <t xml:space="preserve">Подгузники Белла Хэппи Макси 8-18 кг, 70 шт </t>
  </si>
  <si>
    <t xml:space="preserve">Подгузники Белла Хэппи Макси Плюс 9-20, 66шт </t>
  </si>
  <si>
    <t>Учебная литература</t>
  </si>
  <si>
    <t>Подгузники Белла Хэппи Макси 8-18 кг, 72 шт</t>
  </si>
  <si>
    <t>Шкара (7 детей)</t>
  </si>
  <si>
    <t>Дворец принцессы</t>
  </si>
  <si>
    <t>Средневековый замок</t>
  </si>
  <si>
    <t>Игр. Шашки</t>
  </si>
  <si>
    <t xml:space="preserve">Стоматологические услуги </t>
  </si>
  <si>
    <t xml:space="preserve">Игр. Шашки </t>
  </si>
  <si>
    <t>Игра Рыцари и крепости</t>
  </si>
  <si>
    <t>Тихомировы (6 детей)</t>
  </si>
  <si>
    <t>Новолодские (7 детей)</t>
  </si>
  <si>
    <t>Вел.Новгород</t>
  </si>
  <si>
    <t>Наст игр. Словодел</t>
  </si>
  <si>
    <t>Бродовские (6 детей)</t>
  </si>
  <si>
    <t>Мухаметовы (10 детей)</t>
  </si>
  <si>
    <t>Динозавры кн-игрушка</t>
  </si>
  <si>
    <t>Шурыгины (9 детей)</t>
  </si>
  <si>
    <t>Кукольный домик ( кн-игрушка)</t>
  </si>
  <si>
    <t xml:space="preserve">Средневековый замок </t>
  </si>
  <si>
    <t>Бусы Волшебная страна</t>
  </si>
  <si>
    <t xml:space="preserve">Подгузники Белла Хэппи Макси 8-18 кг, 72 шт </t>
  </si>
  <si>
    <t>Кулемины (10 детей)</t>
  </si>
  <si>
    <t>Сыктывкар</t>
  </si>
  <si>
    <t>Подгузники Белла Хэппи Макси 12-25 кг, 62 шт</t>
  </si>
  <si>
    <t>Бобровы (9 детей)</t>
  </si>
  <si>
    <t>Воркута</t>
  </si>
  <si>
    <t>Тесленко (7 детей)</t>
  </si>
  <si>
    <t>Калининград</t>
  </si>
  <si>
    <t>Вербо</t>
  </si>
  <si>
    <t>Мурманск</t>
  </si>
  <si>
    <t>Оправа, линзы</t>
  </si>
  <si>
    <t>Центральный регион Отчетный период: 2 квартал 2009 года</t>
  </si>
  <si>
    <t xml:space="preserve">Шишкин Н.В. (20 детей) </t>
  </si>
  <si>
    <t>сов.Воронежский</t>
  </si>
  <si>
    <t xml:space="preserve">Велосипеды; Дартс; Боулинг; Игра; Бильярд; Хоккей; Скакалка; Набор для тейниса,Футбол; Мячи: футб.волеб.
</t>
  </si>
  <si>
    <t>Шишкин А.В. (12 детей)</t>
  </si>
  <si>
    <t>сов.Масловский</t>
  </si>
  <si>
    <t>Оплата обучения</t>
  </si>
  <si>
    <t>Велосипеды: феникс, Дартс-2,Боулинг-1,Доска магн-1,Игра -2,Игра -1,Набор для тейниса-2,скакалка-2,Хоккей-1, Футбол-1, Мячи:футб. FORVARD-2,волейб.RUSSIA-2,</t>
  </si>
  <si>
    <t>Шишкин Е.А ( 9 детей)</t>
  </si>
  <si>
    <t>Велосипеды; Набор для тейниса; скакалки; Хоккей; Дартс; Боулинг ;Игра; Футбол; Доск.Магн алф ;билиард; Мячи:футб;волеб.</t>
  </si>
  <si>
    <t>Синибабновы (11 детей)</t>
  </si>
  <si>
    <t>Воронеж</t>
  </si>
  <si>
    <r>
      <t>Велосипеды ;Набор для тейниса; Боулинг; Футбол; Хоккей; Дартс; Игра; Игры; Доска маг.алф;скакалки;Мячи:футб.ВолейбI;</t>
    </r>
    <r>
      <rPr>
        <u val="single"/>
        <sz val="12"/>
        <rFont val="Times New Roman"/>
        <family val="1"/>
      </rPr>
      <t xml:space="preserve">
</t>
    </r>
  </si>
  <si>
    <t>Ануфриевы ( 8 детей)</t>
  </si>
  <si>
    <t xml:space="preserve">Велосипеды;Феникс; Набор для тейниса; Хоккей; Дартс; Футбол; Игры; Боулинг; Билиард;
Мячи:футб.;волейб;
</t>
  </si>
  <si>
    <t>Костюковы ( 9 детей)</t>
  </si>
  <si>
    <t>с.Круглое</t>
  </si>
  <si>
    <t xml:space="preserve">Велосипеды; Боулинг; Набор для тейниса; Хоккей; Дартс; Футбол; Игра; Игра;
Игра; скаклки; билиард;Мячи:футб.;волейб.
</t>
  </si>
  <si>
    <t>оплата обучения (английский язык)</t>
  </si>
  <si>
    <t>Манюхины (7 детей)</t>
  </si>
  <si>
    <t>Орел</t>
  </si>
  <si>
    <r>
      <t>Велосипеды; Набор для тейниса; Боулинг; Футбол; Хоккей; Дартс; Игра 8298; Игра 30022; Игра7021;
Доска маг.алф.;скакалки; Мячи:футб.;Волейб;</t>
    </r>
    <r>
      <rPr>
        <u val="single"/>
        <sz val="12"/>
        <rFont val="Times New Roman"/>
        <family val="1"/>
      </rPr>
      <t xml:space="preserve">
</t>
    </r>
  </si>
  <si>
    <t>Вороновы (10 детей)</t>
  </si>
  <si>
    <t>Тамбов</t>
  </si>
  <si>
    <t xml:space="preserve">Велосипеды; Набор для тейниса; Хоккей; Дартс; Футбол; Игра 8298;Игра 30022; Боулинг; Билиард;
Мячи:футб.;волейб.
</t>
  </si>
  <si>
    <t>Кобзаревы (6 детей)</t>
  </si>
  <si>
    <t>Курчатов</t>
  </si>
  <si>
    <t>Велосипеды,Набор для тейниса, Билиард, Хоккей, Дартс, Футбол, Скакалки, Игра, Игра, Мячифут, волейб, попрыгун, боулинг, Игра</t>
  </si>
  <si>
    <t>Южный регион. Отчетный период:  2 квартал 2009 года</t>
  </si>
  <si>
    <t>Скаевы (10 детей)</t>
  </si>
  <si>
    <t>Владикавказ</t>
  </si>
  <si>
    <t>Yamaha YFL-221R,флейта без резонаторов</t>
  </si>
  <si>
    <t>Кроха (конструктор)</t>
  </si>
  <si>
    <t>Новая энциклопедия школьника</t>
  </si>
  <si>
    <t>Детская ил.энц._чудеса Мира</t>
  </si>
  <si>
    <t>РПА Играй со мной (раскраски)</t>
  </si>
  <si>
    <t>Большая книга "Почему"</t>
  </si>
  <si>
    <t>Скакалка</t>
  </si>
  <si>
    <t>Ролики 835 LCMS размер 32-35</t>
  </si>
  <si>
    <t>Бассейн семейный</t>
  </si>
  <si>
    <t>Самокат 2371 GT с корзиной в коробке</t>
  </si>
  <si>
    <t>Набор бокс 232 BXAJ (груша+2 перчатки)</t>
  </si>
  <si>
    <t>Набор скейтбоард</t>
  </si>
  <si>
    <t>Дартс 110 DTAJ  с дротиками и шарами на липучке</t>
  </si>
  <si>
    <t>Бассейн Волны большой</t>
  </si>
  <si>
    <t>Велосипед 16'' красно-черный мрамор</t>
  </si>
  <si>
    <t>Велосипед 12'' 1203/8547 красно-черн.мрамор 2-колесный</t>
  </si>
  <si>
    <t>Велосипед 14'' бордовый хром</t>
  </si>
  <si>
    <t>Каргиновы (9 детей)</t>
  </si>
  <si>
    <t>Ролики LAK 32-35 размер</t>
  </si>
  <si>
    <t>Бассейн Интекс</t>
  </si>
  <si>
    <t>Ролики 2019 36-39 размер</t>
  </si>
  <si>
    <t>Велосипед 14'' пурпурный хром</t>
  </si>
  <si>
    <t>Велосипед 16'' синий 2-колесный</t>
  </si>
  <si>
    <t>Папшуовы (7 детей)</t>
  </si>
  <si>
    <t>КЧР, а.Кош-Хабль</t>
  </si>
  <si>
    <t>Велосипед 16'' желто-черный мрамор</t>
  </si>
  <si>
    <t>Ролики 2009 LAK 32-35 размер</t>
  </si>
  <si>
    <t>Бассейн Аквариум 6-угольный</t>
  </si>
  <si>
    <t>Ролики 2009 LAK 36-39 размер</t>
  </si>
  <si>
    <t>Кардановы (8  детей)</t>
  </si>
  <si>
    <t>КЧР, с.Малый Зеленчук</t>
  </si>
  <si>
    <t>Велосипед 16'' красно-серебряный</t>
  </si>
  <si>
    <t xml:space="preserve">Мяч волейбольный Ultra </t>
  </si>
  <si>
    <t>Мяч футбольный Brassilia</t>
  </si>
  <si>
    <t xml:space="preserve">Ворота футбольные набор </t>
  </si>
  <si>
    <t>Круг с ручками 135 см</t>
  </si>
  <si>
    <t>Самокат Spider Man</t>
  </si>
  <si>
    <t>Малховы (10 детей)</t>
  </si>
  <si>
    <t>Волгоград</t>
  </si>
  <si>
    <t>Линекс №16 капсулы</t>
  </si>
  <si>
    <t>Феррум-лек сироп 100 мл 1</t>
  </si>
  <si>
    <t>Мелки цв.9 шт 9 цв-пег</t>
  </si>
  <si>
    <t>Акварельные цветные карандаши Mondeluz 18 цв.</t>
  </si>
  <si>
    <t>Фломастеры Color World 12 цв., смываемые</t>
  </si>
  <si>
    <t>Краски акварельные 18 цв., Аквариум</t>
  </si>
  <si>
    <t>Альбом для рисования _24 л, Дисней</t>
  </si>
  <si>
    <t>Альбом для рисования _50 л_профессионал.</t>
  </si>
  <si>
    <t>Альбом_Р 40 л_мел Me to You</t>
  </si>
  <si>
    <t>Альбом для рисования _40 л, Дисней</t>
  </si>
  <si>
    <t>Карандаши Funny cars 18 цв</t>
  </si>
  <si>
    <t>Карандаши Funny cars 24 цв</t>
  </si>
  <si>
    <t>Карандаши Witch Classic 18 цв</t>
  </si>
  <si>
    <t>Велосипед 16'' цвет 850 желто-черн.мрамор 2-колесный</t>
  </si>
  <si>
    <t>Велосипед 14'' 142/41 малахит хром 2-колесный</t>
  </si>
  <si>
    <t>Велосипед 12'' 1203 синий 2-колесный</t>
  </si>
  <si>
    <t>Самокат детский 2315 GT</t>
  </si>
  <si>
    <t>Бассейн прозрачный с надувным дном 191*</t>
  </si>
  <si>
    <t>Бассейн прозрачный с надувным дном 229</t>
  </si>
  <si>
    <t>Ролики 2009 LAK размер 32-35</t>
  </si>
  <si>
    <t>Ролики 2015 размер 36-39</t>
  </si>
  <si>
    <t>Сетка для волейбола надувная</t>
  </si>
  <si>
    <t>Деевы (7 детей)</t>
  </si>
  <si>
    <t>Набор ракеток</t>
  </si>
  <si>
    <t>Велосипед 12'' синий</t>
  </si>
  <si>
    <t>Ролики 833 LEMS размер 38-41</t>
  </si>
  <si>
    <t>Вахлюевы (10 детей)</t>
  </si>
  <si>
    <t>Велосипед 16'' 1603 цвет красно-черный мрамор</t>
  </si>
  <si>
    <t>Бассейн  с прозрачным дном 229-2</t>
  </si>
  <si>
    <t>Бассейн Снепсет</t>
  </si>
  <si>
    <t>Ролики детские 2009 LAK 32-35 размер</t>
  </si>
  <si>
    <t>Батурины (8 детей)</t>
  </si>
  <si>
    <t>Велосипед 9556 R-C-F 3-колесный поддон, корзина</t>
  </si>
  <si>
    <t>Мяч футбольный Argentina</t>
  </si>
  <si>
    <t>Баскетбол  3036 BKAJ в пакете</t>
  </si>
  <si>
    <t>Бассейн Звезда с надувным дном</t>
  </si>
  <si>
    <t>Рыжковы (7 детей)</t>
  </si>
  <si>
    <t>Ставрополь</t>
  </si>
  <si>
    <t>Ферро-фольгамма №20 капс.</t>
  </si>
  <si>
    <t>Реферон-ЕС амп.1 млн ме №10</t>
  </si>
  <si>
    <t>Ролики 835 LCMS 36-39 размер</t>
  </si>
  <si>
    <t>Зиберовы (9 детей)</t>
  </si>
  <si>
    <t>Велосипед 14'' малахит хром</t>
  </si>
  <si>
    <t>Велосипед 3-х колесный поддон корзина</t>
  </si>
  <si>
    <t>Курницкие (16 детей)</t>
  </si>
  <si>
    <t>Ростов-на-Дону</t>
  </si>
  <si>
    <t>Велосипед 9556 R-F-F 3-колесный поддон, корзина</t>
  </si>
  <si>
    <t>Самокат 40503 3-х колесный</t>
  </si>
  <si>
    <t>Мяч фубольный FORVARD</t>
  </si>
  <si>
    <t>Бассейн жест.пляж Интекс</t>
  </si>
  <si>
    <t>Ролики 2019 LHAK 36-39 размер</t>
  </si>
  <si>
    <t>Бассейн 3 яруса</t>
  </si>
  <si>
    <t>Велосипед 16'' сиренево-серебряный</t>
  </si>
  <si>
    <t>Велосипед 14 ультрамарин хром</t>
  </si>
  <si>
    <t>Велосипед 12'' красно-черный мрамор</t>
  </si>
  <si>
    <t>Велосипед 9556 R-S-F 3-х колесный</t>
  </si>
  <si>
    <t>Бассейн Радуга</t>
  </si>
  <si>
    <t>Круг цветной с ручками</t>
  </si>
  <si>
    <t>Бассейн Кристалл большой</t>
  </si>
  <si>
    <t xml:space="preserve">Ворота футбольные набор SGAJ </t>
  </si>
  <si>
    <t>Ворота футбольные набор SGAJ 2284</t>
  </si>
  <si>
    <t>Набор скейтбоард+набор защитных накладок</t>
  </si>
  <si>
    <t>Зинченко (10 детей)</t>
  </si>
  <si>
    <t>Велосипед  9556 R-S-F 3-колесный</t>
  </si>
  <si>
    <t>Ролики 2015 LAK 36-39 размер</t>
  </si>
  <si>
    <t>Набор футбольный  (ворота+мяч+насос)</t>
  </si>
  <si>
    <t>Черноивановы (10 детей)</t>
  </si>
  <si>
    <t>Краснодар</t>
  </si>
  <si>
    <t>Ролики 2019 LAK 36-39 размер</t>
  </si>
  <si>
    <t>Мяч волейбольный Beach Pro Official</t>
  </si>
  <si>
    <t>Ионовы (10 детей)</t>
  </si>
  <si>
    <t>Велосипед 14'' ультрамариновый хром</t>
  </si>
  <si>
    <t xml:space="preserve">Велосипед 12'' синий </t>
  </si>
  <si>
    <t>Ролики 2009 LAK размер 36-39</t>
  </si>
  <si>
    <t>Бассейн Каркас Снепсен</t>
  </si>
  <si>
    <t>Велосипед 14" бордовый хром</t>
  </si>
  <si>
    <t>Жижко (10 детей)</t>
  </si>
  <si>
    <t>Велосипед 9556 R-M-F 3-колесный</t>
  </si>
  <si>
    <t>Ролики 835 LCMS размер 36-39</t>
  </si>
  <si>
    <t>Бассейн от 3-х лет</t>
  </si>
  <si>
    <t>Исмаиловы (9 детей)</t>
  </si>
  <si>
    <t>Грозный</t>
  </si>
  <si>
    <t>Федин_моя первая книга</t>
  </si>
  <si>
    <t>АИЭ Мольков Большая книга вопросов</t>
  </si>
  <si>
    <t>Большая детская энц.Чудеса Мир</t>
  </si>
  <si>
    <t>Карандаши Mandeluz  18 цв.</t>
  </si>
  <si>
    <t>Краски акварельные 14 цв., Радуга</t>
  </si>
  <si>
    <t>Альбом_Р 24 л_в/л Бл Дисней АС</t>
  </si>
  <si>
    <t>Велосипед 12" синий</t>
  </si>
  <si>
    <t>Гешкаевы (9 детей)</t>
  </si>
  <si>
    <t>Бассейн с прозрачным дном 229-2</t>
  </si>
  <si>
    <t>Наурбиевы (8 детей)</t>
  </si>
  <si>
    <t>Трещевы (9 детей)</t>
  </si>
  <si>
    <t xml:space="preserve">Конструктор "Кроха" 52 элемента </t>
  </si>
  <si>
    <t>Великолепная энциклопедия животных</t>
  </si>
  <si>
    <t>Кончагины (11 детей)</t>
  </si>
  <si>
    <t>Мяч футбольный Patriot</t>
  </si>
  <si>
    <t>Маркевич (8 детей)</t>
  </si>
  <si>
    <t>КБР, Нарткала</t>
  </si>
  <si>
    <t>Велосипед  14'' ультрамариновый хром</t>
  </si>
  <si>
    <t>Бассейн прозрачный с надувным дном 229-2</t>
  </si>
  <si>
    <t>Ролики детские 835 EMS размер 32-35</t>
  </si>
  <si>
    <t>Лангины (10 детей)</t>
  </si>
  <si>
    <t>КБР, Прохладный</t>
  </si>
  <si>
    <t>Даурбековы (12 детей)</t>
  </si>
  <si>
    <t>Ингушетия, с.Нижние Ачалуки</t>
  </si>
  <si>
    <t>Грант_Большая энциклопедия истории</t>
  </si>
  <si>
    <t>Ролики 215 LAK 36-39 размер</t>
  </si>
  <si>
    <t>Хамчиевы (11 детей)</t>
  </si>
  <si>
    <t>МО Капорали_Тайны живой природы</t>
  </si>
  <si>
    <t>Велосипед 16'' 1603 цвет 8547 красно-черный мрамор</t>
  </si>
  <si>
    <t>Велосипед 16'' цвет 953/7465 сиренево-серебряный</t>
  </si>
  <si>
    <t>Велосипед 14'' 142/02 бордовый хром , 2-х колесный</t>
  </si>
  <si>
    <t>Косогоровы (8 детей)</t>
  </si>
  <si>
    <t>БСЭ Бакал_Большая Олимпийская энцикл.</t>
  </si>
  <si>
    <t>Ролики LHAK 36-39 размер</t>
  </si>
  <si>
    <t>Нурмагомедовы (8 детей)</t>
  </si>
  <si>
    <t>Махачкала</t>
  </si>
  <si>
    <t>Магомедовы (8 детей)</t>
  </si>
  <si>
    <t>Абдурагимовы (9 детей)</t>
  </si>
  <si>
    <t>Дальневосточный регион. Отчетный период: 2 квартал 2009 года</t>
  </si>
  <si>
    <t>Хабаровск</t>
  </si>
  <si>
    <t>смесь Нестле Нестожен молочная с пребиотками 350г.</t>
  </si>
  <si>
    <t>Путевка в санаторно-образовательную смену "Альтернатива"</t>
  </si>
  <si>
    <t>Прошины (5 детей)</t>
  </si>
  <si>
    <t>пантокальцин 0,25 №50</t>
  </si>
  <si>
    <t>р-р магне В6 10,0 №10</t>
  </si>
  <si>
    <t>Маховы  (9 детей)</t>
  </si>
  <si>
    <t>Солнечный</t>
  </si>
  <si>
    <t>Леляк  (5 детей)</t>
  </si>
  <si>
    <t>Владивосток</t>
  </si>
  <si>
    <t>Немовы (6 детей)</t>
  </si>
  <si>
    <t>смесь Нестле Нестожен-2 350г.</t>
  </si>
  <si>
    <t>Большой Камень</t>
  </si>
  <si>
    <t>Филимоновы (11 детей)</t>
  </si>
  <si>
    <t>П-Камчатский</t>
  </si>
  <si>
    <t>Туркины (9 детей)</t>
  </si>
  <si>
    <t>Андрамановы (8 детей)</t>
  </si>
  <si>
    <t>Магадан</t>
  </si>
  <si>
    <t xml:space="preserve"> Регион Поволжье.  Отчетный период:   2 квартал 2009 года</t>
  </si>
  <si>
    <t>Западно Сибирский  регион. Отчетный период:  2   квартал 2009 года</t>
  </si>
  <si>
    <t>Новосибирск</t>
  </si>
  <si>
    <t>Велосипед TREK T-2008 (складной)</t>
  </si>
  <si>
    <t>Костюм для мальчика</t>
  </si>
  <si>
    <t>Сорочка дет.</t>
  </si>
  <si>
    <t>История древнего мира А.А.Вигасин 5 кл</t>
  </si>
  <si>
    <t>Математика Виленкин Н.Я. 6 кл.</t>
  </si>
  <si>
    <t>Контурные карты  (Природа и население) География России 8 кл</t>
  </si>
  <si>
    <t>Атлас (география России) 8 кл.</t>
  </si>
  <si>
    <t>Атлас 6 кл кл.</t>
  </si>
  <si>
    <t>Контурные карты 6 кл.</t>
  </si>
  <si>
    <t>Русская словестность Р.И. Альбеткова 8 кл</t>
  </si>
  <si>
    <t>Основы безопасности жизнедеятельности  Вангородский С.Н. 8 кл.</t>
  </si>
  <si>
    <t>Рабочая тетрадь по истории России А.А. Данилов 9 кл.</t>
  </si>
  <si>
    <t>Химия О.С. Габриелян 8 кл.</t>
  </si>
  <si>
    <t>Биология  С.Г. Мамонтов 9 кл.</t>
  </si>
  <si>
    <t>Биология  С.Г. Мамонтов 9 кл. рабочая тетрадь</t>
  </si>
  <si>
    <t>Русский язык .М.Т. Баранов 6 кл</t>
  </si>
  <si>
    <t>География Т.П. Герасимова 6 кл.</t>
  </si>
  <si>
    <t>Литература В.Я. Коровина 9 кл. 1 часть</t>
  </si>
  <si>
    <t>Литература В.Я. Коровина 9 кл. 2 часть</t>
  </si>
  <si>
    <t>Биология Н.И. Сонин 6 кл.</t>
  </si>
  <si>
    <t>Русский язык С.Г. Бархударов 9 кл.</t>
  </si>
  <si>
    <t>История средних веков В.А. Ведюшкин Рабочая тетнрадь</t>
  </si>
  <si>
    <t>Физика А.В. Перышкин 9 кл.</t>
  </si>
  <si>
    <t xml:space="preserve">История государства и народы России  А.А. Данилов 9 кл. </t>
  </si>
  <si>
    <t>Английский язык О.В. Афанасьева 6 кл рабочая тетрадь 1 часть</t>
  </si>
  <si>
    <t>Английский язык О.В. Афанасьева 6 кл рабочая тетрадь 2 часть</t>
  </si>
  <si>
    <t>Альбом-задачник твои открытия к учебнику природоведение А.А.Плешаков 5 кл.</t>
  </si>
  <si>
    <t>История России А.А. Данилов, Л.Г. Косулина 9 кл</t>
  </si>
  <si>
    <t>Природоведение А.А. Плешаков рабочая тетрадь 5 кл.</t>
  </si>
  <si>
    <t>Алгебра  А.Г. Мордкович 9 кл. часть 1.</t>
  </si>
  <si>
    <t>Химия О.С. Габриелян 9 кл.</t>
  </si>
  <si>
    <t>Тетрадь для лабораторных опытов и практических работ Химия О.С. Габриелян 9 кл</t>
  </si>
  <si>
    <t>Черчение А.Д. Ботвинников</t>
  </si>
  <si>
    <t>Английский язык О.В. Афанасьева 9 кл</t>
  </si>
  <si>
    <t>Обществознание А.И. Кравченко 9 кл.</t>
  </si>
  <si>
    <t>Литературное чтение Э.Э. Кац. 3 кл. часть 1</t>
  </si>
  <si>
    <t>Литературное чтение Э.Э. Кац. 3 кл. часть 2</t>
  </si>
  <si>
    <t>Математика  М.И, Башмаков 3 кл часть 1</t>
  </si>
  <si>
    <t>Математика  М.И, Башмаков 3 кл часть 2</t>
  </si>
  <si>
    <t>Окружающий мир Г.Г.Ивченкова 3 кл. часть 1</t>
  </si>
  <si>
    <t>Окружающий мир И.В. Потапов 3 кл. часть 2</t>
  </si>
  <si>
    <t xml:space="preserve">Английский язык Н.Ю. Горячева 3 кл. </t>
  </si>
  <si>
    <t>Рабочая тетрадь к Букварю Т.М. Андриановой</t>
  </si>
  <si>
    <t>Окружающий мир Г.Г. Ивченкова 3 кл. рабочая тетрадь 1 часть</t>
  </si>
  <si>
    <t>Окружающий мир Г.Г. Ивченкова 3 кл. рабочая тетрадь 2 часть</t>
  </si>
  <si>
    <t>Живой организм рабочая тетрадь к учебнику «Биология живой организм» 6 кл.</t>
  </si>
  <si>
    <t>Литературное чтение  Э.Э. Кац 3 кл. рабочая тетрадь часть 1</t>
  </si>
  <si>
    <t>Английский язык О.Ф. Афанасьева 5 кл. рабочая тетрадь часть 1</t>
  </si>
  <si>
    <t>Русский язык Т.М. Андрианова  1 кл.рабочая тетрадь часть 1.</t>
  </si>
  <si>
    <t>Русский язык Л.Я. Желтовская  2 кл.рабочая тетрадь часть 2</t>
  </si>
  <si>
    <t xml:space="preserve">Математика М.И. Башмаков 1 кл. рабочая тетрадь часть 1 </t>
  </si>
  <si>
    <t xml:space="preserve">Математика М.И. Башмаков 1 кл. рабочая тетрадь часть 2 </t>
  </si>
  <si>
    <t>История древнего мира  Г.И. Годер  5 кл.рабочая тетрадь часть 1.</t>
  </si>
  <si>
    <t>История древнего мира  Г.И. Годер  5 кл.рабочая тетрадь часть 2.</t>
  </si>
  <si>
    <t xml:space="preserve">Немецкий язык  Бим И.Л. 8 кл. </t>
  </si>
  <si>
    <t>Альбом черчения 30листов</t>
  </si>
  <si>
    <t xml:space="preserve">Карандаш ч/гр. </t>
  </si>
  <si>
    <t>Пенал</t>
  </si>
  <si>
    <t>Гуаш 6 цветов</t>
  </si>
  <si>
    <t>Набор бумаги двухсторонней 16цв.</t>
  </si>
  <si>
    <t>Обложки для тетр.</t>
  </si>
  <si>
    <t>Клей карандаш</t>
  </si>
  <si>
    <t>Краски акварельные 12 ц.</t>
  </si>
  <si>
    <t>Дневник ст.кл</t>
  </si>
  <si>
    <t>Дневник мл.кл</t>
  </si>
  <si>
    <t>Тетрадь 42 листа (Галактика) химия</t>
  </si>
  <si>
    <t>Тетрадь 42 листа (Галактика)  физика</t>
  </si>
  <si>
    <t>Тетрадь 42 листа (Галактика)  геометрия</t>
  </si>
  <si>
    <t>Тетрадь 42 листа (Галактика)  история</t>
  </si>
  <si>
    <t>Кисти набор 6шт</t>
  </si>
  <si>
    <t>Тетрадь 42 листа (Галактика)  русский язык</t>
  </si>
  <si>
    <t>Тетрадь 42 листа (Галактика)  алгебра</t>
  </si>
  <si>
    <t>Тетрадь 42 листа (Галактика)  английский</t>
  </si>
  <si>
    <t>Тетрадь 42 листа (Галактика)  биология</t>
  </si>
  <si>
    <t xml:space="preserve">Тетрадь крупная клетка 12 л. </t>
  </si>
  <si>
    <t>Тетрадь 48 л.</t>
  </si>
  <si>
    <t>Тетрадь кос. линия</t>
  </si>
  <si>
    <t>Рюкзак</t>
  </si>
  <si>
    <t>Yamaha YDP-140(with bench) клавинова 88 кл. GHS/ 64 гол. /2x6 Вт/MIDI/3 педаль/крышка клавиат /6 тембров</t>
  </si>
  <si>
    <t>Шведская стенка (детская)</t>
  </si>
  <si>
    <t xml:space="preserve">Комплект к ДСК Атлет </t>
  </si>
  <si>
    <t>Сорочка детская</t>
  </si>
  <si>
    <t>Математика Виленкин Н.Я. 5 кл.</t>
  </si>
  <si>
    <t>Контурные карты  (история древнего мира)</t>
  </si>
  <si>
    <t>Атлас (история древнего мира) 5 кл.</t>
  </si>
  <si>
    <t>Новейшая история контурные карты</t>
  </si>
  <si>
    <t xml:space="preserve">Литературное чтение Л.Ф. Климанова 1 кл. часть 1 </t>
  </si>
  <si>
    <t xml:space="preserve">Литературное чтение Л.Ф. Климанова 1 кл. часть 2 </t>
  </si>
  <si>
    <t xml:space="preserve">Математика Моро М.И. 1 кл. тетрадь </t>
  </si>
  <si>
    <t xml:space="preserve">Алгебра 7 кл. Макарычев Ю.Н. </t>
  </si>
  <si>
    <t xml:space="preserve">История России 9 кл. раб. тетрадь </t>
  </si>
  <si>
    <t xml:space="preserve">Атлас 5 кл. История Древнего мира </t>
  </si>
  <si>
    <t xml:space="preserve">Атлас 7-8 кл. История России </t>
  </si>
  <si>
    <t>История древнего мира  Вигасин А.А. 5 кл.</t>
  </si>
  <si>
    <t>Немецкий язык 5 кл. И.Л. Бим</t>
  </si>
  <si>
    <t>Литература В.Я. Коровина 5 кл. 2 часть</t>
  </si>
  <si>
    <t>Биология А.А. Каменский 9 кл.</t>
  </si>
  <si>
    <t>Основы безопасности жизнедеятельности  Вангородский С.Н. 5 кл.</t>
  </si>
  <si>
    <t>Природоведение В.М. Пакулова 5 кл.</t>
  </si>
  <si>
    <t>Немецкий  язык Бим И.Л. 9 кл.</t>
  </si>
  <si>
    <t>Немецкий  язык Бим И.Л. 5 кл.</t>
  </si>
  <si>
    <t>Рабочая тетрадь  по немецкому  языку Бим И.Л. 9 кл.</t>
  </si>
  <si>
    <t>Всеобщая история Новейшая история О,С. Сороко-Цюпа 9 кл</t>
  </si>
  <si>
    <t>Основы безопасности жизнедеятельности  Вангородский С.Н. 9 кл.</t>
  </si>
  <si>
    <t>Рабочая  тетрадь к учебнику Химия О.С. Габриелян 9 кл</t>
  </si>
  <si>
    <t xml:space="preserve">Информатика начальный уровень  раб тетрадь  №1 </t>
  </si>
  <si>
    <t>Немецкий язык 5 кл. И.Л. Бим рабочая тетрадь I</t>
  </si>
  <si>
    <t>Немецкий язык 5 кл. И.Л. Бим рабочая тетрадь II</t>
  </si>
  <si>
    <t xml:space="preserve">Информатика начальный уровень  раб тетрадь  №2 </t>
  </si>
  <si>
    <t>Тетрадь 42 листа (Премьера) немецкий</t>
  </si>
  <si>
    <t xml:space="preserve">Гуаш 9 цв. </t>
  </si>
  <si>
    <t>Фломастеры 8 цв.</t>
  </si>
  <si>
    <t>Stagg 77-C-18 кларнет Bb ученический 18keys 6 ring кейс ABS</t>
  </si>
  <si>
    <t>Литература Коровина В.Я. I I часть</t>
  </si>
  <si>
    <t>Физика Перышкин А.В.9 кл.</t>
  </si>
  <si>
    <t>Информатика макаровой Н.В. 9-11 кл.</t>
  </si>
  <si>
    <t>Рабочая тетрадь по истории россии А А. Данилов II часть</t>
  </si>
  <si>
    <t>Атлас 8 кл. История нового времени</t>
  </si>
  <si>
    <t>Контурные карты истории России 7 кл.</t>
  </si>
  <si>
    <t>Технология Е.А.Лутцева 1 кл.</t>
  </si>
  <si>
    <t>Литературное чтение 1 кл Л.Ф. Климанова часть 2</t>
  </si>
  <si>
    <t>Изобразительное искусство рабочая тетрадь Ю.Ф. Катханова 1 часть</t>
  </si>
  <si>
    <t>Русский язык ЕГЭ</t>
  </si>
  <si>
    <t>Литература коровина В.Я 5 кл. част 2</t>
  </si>
  <si>
    <t>Математика 1 кл. Моро М.И.</t>
  </si>
  <si>
    <t>Родная речь 3 кл. в 2 ч. Часть 2 Климанова Л.Ф.</t>
  </si>
  <si>
    <t>Математика 4 кл. Моро М.И. тетрадь</t>
  </si>
  <si>
    <t>Технология Синица Н.В. 7 кл.</t>
  </si>
  <si>
    <t>Мир вокруг нас проверь себя тетр.часть 1 4 кл.</t>
  </si>
  <si>
    <t>Мир вокруг нас проверь себя тетр.часть 1 4 кл</t>
  </si>
  <si>
    <t>Русский яз. Бархударов 9 кл</t>
  </si>
  <si>
    <t>Алгебра Макарычев Ю.Н.9кл</t>
  </si>
  <si>
    <t>Всеобщая история Новейшая история 9 кл Сароко-Цупа</t>
  </si>
  <si>
    <t>Литература Коровина В.Я. I часть</t>
  </si>
  <si>
    <t>История России Данилов А,А,</t>
  </si>
  <si>
    <t>ОБЖ С,Н.Вангородский 9 кл.</t>
  </si>
  <si>
    <t>Химия О.С. Габриелян 9кл.</t>
  </si>
  <si>
    <t>Немецкий язык 9 кл. И.Л. Бим</t>
  </si>
  <si>
    <t>Биология 9 кл. А.А.Каменский</t>
  </si>
  <si>
    <t>Рабочая тетрадь к учебнику для немецкому 9 кл И.Л.Бим</t>
  </si>
  <si>
    <t>История россии А А. Данилов 8кл</t>
  </si>
  <si>
    <t>Химия О.С. Габриелян 9кл.рабочая тетрадь</t>
  </si>
  <si>
    <t>Химия О.С. Габриелян 9кл.рабочая тетрадь для лабораторных опытов</t>
  </si>
  <si>
    <t>Физика Перышкин А.В.8 кл.</t>
  </si>
  <si>
    <t>Рабочая тетрадь по новой истории А.Я. Юдовская 8 кл. 2 часть</t>
  </si>
  <si>
    <t>Рабочая тетрадь 7-8 кл Н.А. Заиченко.Опорный конспект школьника по экономике</t>
  </si>
  <si>
    <t>Экономика учебник 7-8кл. И.В. Липсец</t>
  </si>
  <si>
    <t>Алгебра Макарычев Ю.Н.8кл</t>
  </si>
  <si>
    <t>Физика А.В. Перышкин физика 7 кл.</t>
  </si>
  <si>
    <t>Литература Коровина В.Я 7 кл. две части</t>
  </si>
  <si>
    <t>Алгебра 8 кл. Макарычев Ю.Н.</t>
  </si>
  <si>
    <t>Рабочая тетрадь История древнего мира Г,и. Годер I  часть</t>
  </si>
  <si>
    <t>Рабочая тетрадь История древнего мира Г,и. Годер II  часть</t>
  </si>
  <si>
    <t>Информатика макаровой Н.В. начальный уровень.</t>
  </si>
  <si>
    <t>Информатика макаровой Н.В. начальный уровень.Рабочая тетрадь I часть</t>
  </si>
  <si>
    <t>Информатика макаровой Н.В. начальный уровень.Рабочая тетрадь II часть</t>
  </si>
  <si>
    <t>Литература коровина В.Я 5 кл. часть 1</t>
  </si>
  <si>
    <t>Английский с удовольствием М.З. Биболетова 4 кл.</t>
  </si>
  <si>
    <t>Английский с удовольствием М.З. Биболетова 4 кл. Рабочая тетрадь</t>
  </si>
  <si>
    <t>Английский с удовольствием М.З. Биболетова 3 кл. Рабочая тетрадь</t>
  </si>
  <si>
    <t>Английский с удовольствием М.З. Биболетова 1 кл.</t>
  </si>
  <si>
    <t>Английский с удовольствием М.З. Биболетова 1 кл. Прописи</t>
  </si>
  <si>
    <t>Русский яз. Рамзаева Т.Г3 кл часть1</t>
  </si>
  <si>
    <t>Русский яз. Рамзаева Т.Г3 кл часть2</t>
  </si>
  <si>
    <t>Русский яз. Рамзаева Т.Г3 кл. тетрадь для упражнений часть 1</t>
  </si>
  <si>
    <t>Русский яз. Рамзаева Т.Г3 тетрадь для упражнений часть 2</t>
  </si>
  <si>
    <t>Тетрадь 60 л.</t>
  </si>
  <si>
    <t>Тетрадь 42 листа (Премьера) английский</t>
  </si>
  <si>
    <t>Тетрадь 42 листа (Премьера) геометрия</t>
  </si>
  <si>
    <t>Тетрадь 42 листа (Премьера) информатика</t>
  </si>
  <si>
    <t>Тетрадь 42 листа (Премьера) история</t>
  </si>
  <si>
    <t>Тетрадь 42 листа (Премьера) литература</t>
  </si>
  <si>
    <t>Тетрадь 42 листа (Премьера) обществознание</t>
  </si>
  <si>
    <t>Тетрадь 42 листа (Премьера) русский яз.</t>
  </si>
  <si>
    <t>Тетрадь 42 листа (Премьера) физика</t>
  </si>
  <si>
    <t>Тетрадь 42 листа (Премьера) химия</t>
  </si>
  <si>
    <t>Yamaha YFL-221N SALE флейта без резонаторов, не в линию, посеребренная</t>
  </si>
  <si>
    <t>Ракетка для бадминтона</t>
  </si>
  <si>
    <t>Волан для бадминтона</t>
  </si>
  <si>
    <t>Альбом для черчения 30л</t>
  </si>
  <si>
    <t>Карандаш ч/гр. с резинкой</t>
  </si>
  <si>
    <t xml:space="preserve">Цветная  бумага 16 л. 8 цветов </t>
  </si>
  <si>
    <t>Фломастеры 8 цветов</t>
  </si>
  <si>
    <t>Обложка для тетр.</t>
  </si>
  <si>
    <t>Краски 12 цв.</t>
  </si>
  <si>
    <t>Барнаул</t>
  </si>
  <si>
    <t>Альбом для рисования 40листов</t>
  </si>
  <si>
    <t>Набор бумаги 16л 8цв.</t>
  </si>
  <si>
    <t>Фломастеры 18 ц.</t>
  </si>
  <si>
    <t>Альбом для черчения 20 л.</t>
  </si>
  <si>
    <t>Кисти набор 3 шт</t>
  </si>
  <si>
    <t>Альбом для рисования 12листов</t>
  </si>
  <si>
    <t>Дневник мл.кл.</t>
  </si>
  <si>
    <t>Дневник ст. кл.</t>
  </si>
  <si>
    <t>Альбом для рисования 8л.</t>
  </si>
  <si>
    <t>Халины (10 детей)</t>
  </si>
  <si>
    <t>Алейск</t>
  </si>
  <si>
    <t>Мяч футбольный</t>
  </si>
  <si>
    <t>Альбом для черчения 20 листов</t>
  </si>
  <si>
    <t>Обложки для тет.</t>
  </si>
  <si>
    <t>Кольцо баскетбольное</t>
  </si>
  <si>
    <t xml:space="preserve">Мяч баскетбольный </t>
  </si>
  <si>
    <t>Папка для черчения 24л.</t>
  </si>
  <si>
    <t>Тетрадь 42 листа (Галактика) английский</t>
  </si>
  <si>
    <t>Тетрадь 42 листа (Галактика) геометрия</t>
  </si>
  <si>
    <t>Тетрадь 42 листа (Галактика) история</t>
  </si>
  <si>
    <t>Тетрадь 42 листа (Галактика) русский яз.</t>
  </si>
  <si>
    <t>Тетрадь 42 листа (Галактика) физика</t>
  </si>
  <si>
    <t>Тетрадь 42 листа (Галактика) биология</t>
  </si>
  <si>
    <t>Бумага 16 цв. 8 л.</t>
  </si>
  <si>
    <t>Альбом для рисования 24 л.</t>
  </si>
  <si>
    <t>Дартс FAMILY 2-х стор. (6 дротиков)</t>
  </si>
  <si>
    <t>Альбом для рисования 20л.</t>
  </si>
  <si>
    <t>Тетрадь 12 листа косая линия</t>
  </si>
  <si>
    <t>Тетрадь12 лист клетка</t>
  </si>
  <si>
    <t>Тетрадь12 лист линия широкая</t>
  </si>
  <si>
    <t>Тетрадь 48л.</t>
  </si>
  <si>
    <t>Тетрадь 60л.</t>
  </si>
  <si>
    <t xml:space="preserve">Цветная бумага 16л. </t>
  </si>
  <si>
    <t xml:space="preserve">Ручки </t>
  </si>
  <si>
    <t xml:space="preserve">Фломастеры 18 шт. </t>
  </si>
  <si>
    <t>Тетрадь крупная клетка 12л.</t>
  </si>
  <si>
    <t>Альбом для рисования 12 л.</t>
  </si>
  <si>
    <t>Карандаш ч/гр.с ластиком</t>
  </si>
  <si>
    <t>Кошелек на молнии (пенал)</t>
  </si>
  <si>
    <t>Набор бумаги двухсторонней 16 цв.</t>
  </si>
  <si>
    <t>Тетрадь 42 л. (Премьера) английский</t>
  </si>
  <si>
    <t>Тетрадь 42 л. (Премьера) геометрия</t>
  </si>
  <si>
    <t>Тетрадь 42 л. (Премьера) информатика</t>
  </si>
  <si>
    <t>Тетрадь 42 л. (Премьера) история</t>
  </si>
  <si>
    <t>Тетрадь 42 л. (Премьера) литиратура</t>
  </si>
  <si>
    <t>Тетрадь 42 л. (Премьера) немецкий</t>
  </si>
  <si>
    <t>Тетрадь 42 л. (Премьера) русский яз.</t>
  </si>
  <si>
    <t>Тетрадь 42 л. (Премьера) физика</t>
  </si>
  <si>
    <t>Тетрадь 42 л. (Премьера) химия</t>
  </si>
  <si>
    <t>Тетрадь 42 л. (Галактика) алгебра</t>
  </si>
  <si>
    <t>Тетрадь 42 л. (Галактика) биология</t>
  </si>
  <si>
    <t>Краски акварельные 12ц.</t>
  </si>
  <si>
    <t>Ручка шариковая синяя</t>
  </si>
  <si>
    <t>Тетрадь 12 л. клетка</t>
  </si>
  <si>
    <t>Тетрадь 12 л. линейка</t>
  </si>
  <si>
    <t>Тетрадь 96л.</t>
  </si>
  <si>
    <t>Тетрадь 12л. Крупная клетка</t>
  </si>
  <si>
    <t>Тетрадь косая линия</t>
  </si>
  <si>
    <t>Дневник ст.кл.</t>
  </si>
  <si>
    <t>г.Красноярск</t>
  </si>
  <si>
    <t>Папка для черчения</t>
  </si>
  <si>
    <t>Набор бумаги  16цв.</t>
  </si>
  <si>
    <t>Фломастеры 18 цветов</t>
  </si>
  <si>
    <t>Папка  для черчения 24л</t>
  </si>
  <si>
    <t>Тетрадь 60л</t>
  </si>
  <si>
    <t>Велосипед TREK T-2408 (складной)</t>
  </si>
  <si>
    <t>Альбом для рисования 16 листов</t>
  </si>
  <si>
    <t>Альбом для рисования 8 листов</t>
  </si>
  <si>
    <t>Карандаш ч/гр. С ластиком</t>
  </si>
  <si>
    <t>Тетрадь 42 листа (Галактика) алгебра</t>
  </si>
  <si>
    <t>Тетрадь 42 листа (Галактика)  русский яз.</t>
  </si>
  <si>
    <t>Альбом для черчения 30лист.</t>
  </si>
  <si>
    <t>Алексеевы ( 6 детей)</t>
  </si>
  <si>
    <t>Папка для черчения 20л.</t>
  </si>
  <si>
    <t>Тетрадь 80л.</t>
  </si>
  <si>
    <t>Велосипед</t>
  </si>
  <si>
    <t>Альбом для черчения 20л</t>
  </si>
  <si>
    <t xml:space="preserve">Цветная двусторонняя бумага 16 л. 8 цветов </t>
  </si>
  <si>
    <t xml:space="preserve">Дневник мл.кл </t>
  </si>
  <si>
    <t>Фломастеры 12 цветов</t>
  </si>
  <si>
    <t>Системный блок Intel – G 31 – E 7400 (S-755)</t>
  </si>
  <si>
    <t>Монитор 17 « LCD Acer V173 Ab – 5ms (1280 *1024, 7000:1, 300cd/m2, 170/160, TCO 03, black</t>
  </si>
  <si>
    <t>Клавиатура PS/2 Genius KB -06 X2 (без логотипа)</t>
  </si>
  <si>
    <t>Мышь PS/2 GENIUS Netscroll + Eye (без логотипа, оптическая, 3 кнопки + колесо, 400 dpi)</t>
  </si>
  <si>
    <t>Литература Г.С. Меркин 5 кл.</t>
  </si>
  <si>
    <t>Литературное чтение Л.Ф. Климанова 3 кл часть 1</t>
  </si>
  <si>
    <t>Математика  М.И. Моро 3 кл. часть 1</t>
  </si>
  <si>
    <t>Математика  М.И. Моро 3 кл. часть 2</t>
  </si>
  <si>
    <t>Окружающий мир рабочая тетрадь  к учебнику для 1 кл. А.А.Плешаков</t>
  </si>
  <si>
    <t>Основы безопасности жизнедеятельности  А.Г.Маслов 6 кл.</t>
  </si>
  <si>
    <t>Окружающий мир О.Т.Поглазова  2 кл. часть 2.</t>
  </si>
  <si>
    <t xml:space="preserve">Окружающий мир А.А. Плешаков 3 кл. часть 1 </t>
  </si>
  <si>
    <t xml:space="preserve">Окружающий мир А.А. Плешаков 3 кл. часть 2 </t>
  </si>
  <si>
    <t>Окружающий мир А.А. Плешаков 3 кл. часть 1 Проверим себя</t>
  </si>
  <si>
    <t>Окружающий мир А.А. Плешаков 3 кл. часть 2 Проверим себя</t>
  </si>
  <si>
    <t>Русский язык Т.Г. Рамзаева 3 кл. часть 1</t>
  </si>
  <si>
    <t>Русский язык Т.Г. Рамзаева 3 кл. часть 2</t>
  </si>
  <si>
    <t>Русский язык Т.Г. Рамзаева 3 кл. часть 1 тетрадь для упражнений</t>
  </si>
  <si>
    <t>Русский язык Т.Г. Рамзаева 3 кл. часть 2 тетрадь для упражнений</t>
  </si>
  <si>
    <t>Математика  М.И. Моро 2 кл. часть 1</t>
  </si>
  <si>
    <t>Математика  М.И. Моро 2 кл. часть 2</t>
  </si>
  <si>
    <t>Математика  М.И. Моро 2 кл. часть 1 тетрадь</t>
  </si>
  <si>
    <t>Математика  М.И. Моро 2 кл. часть 2 тетрадь</t>
  </si>
  <si>
    <t>Английский язык нового тысячелетия Н.Н. Деревянко 6 кл.</t>
  </si>
  <si>
    <t xml:space="preserve">Английский язык нового тысячелетия Н.Н. </t>
  </si>
  <si>
    <t>Деревянко 6 кл. рабочая тетрадь к учебнику</t>
  </si>
  <si>
    <t xml:space="preserve">Папка для черчения </t>
  </si>
  <si>
    <t xml:space="preserve">Тетрадь 12 л. (крупная клетка) </t>
  </si>
  <si>
    <t>Краски акварельные 10 ц.</t>
  </si>
  <si>
    <t>Пастель</t>
  </si>
  <si>
    <t>Папка для акварели</t>
  </si>
  <si>
    <t>Акварель папка</t>
  </si>
  <si>
    <t xml:space="preserve">Бумага 16 цв. </t>
  </si>
  <si>
    <t>Кисти набор 5шт</t>
  </si>
  <si>
    <t>Альбом для черчения 20л.</t>
  </si>
  <si>
    <t>Дневник мл. кл.</t>
  </si>
  <si>
    <t>Пономаревы (6 детей)</t>
  </si>
  <si>
    <t>Альбом для рисования 16 л</t>
  </si>
  <si>
    <t>Краски акварельные 8 ц.</t>
  </si>
  <si>
    <t xml:space="preserve">Тетрадь 48 л. </t>
  </si>
  <si>
    <t>Альбом для черчения 30 листов</t>
  </si>
  <si>
    <t>Тетрадь 42 листа (Галактика) русский язык</t>
  </si>
  <si>
    <t>Тетрадь 42 листа (Галактика)  химия</t>
  </si>
  <si>
    <t xml:space="preserve">Русский язык Р.Н. Бунеев 3 кл проверочные и контрольные часть 1 </t>
  </si>
  <si>
    <t xml:space="preserve">Математика  Демидова Т.Е. 3 кл часть 1,2,3 </t>
  </si>
  <si>
    <t>Контрольные работы к учебнику метематика 3 кл С.А. Козлова</t>
  </si>
  <si>
    <t>Литературное чтение Р.Н. Бунеев 3 кл. часть 1 и 2</t>
  </si>
  <si>
    <t>Литературное чтение Р.Н. Бунеев 3 кл. тетрадь</t>
  </si>
  <si>
    <t>Окружающий мир 3 кл. А.А. Вахрушев 1 и 2 часть</t>
  </si>
  <si>
    <t>Окружающий мир 3 кл. Д.Д. Данилов рабочая тетрадь часть 2</t>
  </si>
  <si>
    <t xml:space="preserve">Русский язык Р.Н. Бунеев 3 кл проверочные и контрольные часть 2 </t>
  </si>
  <si>
    <t>Свободный ум. Русс. яз 3 кл. дидакт. матер</t>
  </si>
  <si>
    <t xml:space="preserve">Детская риторика Ладыжеская Т.А. 3 кл. часть 2 </t>
  </si>
  <si>
    <t>Набор бумаги 16цв.</t>
  </si>
  <si>
    <t xml:space="preserve">Обложка для тетр. </t>
  </si>
  <si>
    <t>Дневник</t>
  </si>
  <si>
    <t>Уральский регион. Отчетный период: 2 квартал 2009 года</t>
  </si>
  <si>
    <t>Екатеринбург</t>
  </si>
  <si>
    <t>Медицинская консультация для Тимофея</t>
  </si>
  <si>
    <t>Лекарственные препараты для Тимофея</t>
  </si>
  <si>
    <t>Стоматологические услуги для Саши</t>
  </si>
  <si>
    <t xml:space="preserve">Альбом для рисования 24 л </t>
  </si>
  <si>
    <t xml:space="preserve">Блокнот 60 л А5 </t>
  </si>
  <si>
    <t xml:space="preserve">Бумага А4 </t>
  </si>
  <si>
    <t>Бумага цветная А4 16 л</t>
  </si>
  <si>
    <t>Бумага цветная А4 16 л двухсторон</t>
  </si>
  <si>
    <t>Ватман А1</t>
  </si>
  <si>
    <t xml:space="preserve">Файлы </t>
  </si>
  <si>
    <t>Дневник для музык. Школы</t>
  </si>
  <si>
    <t xml:space="preserve">Дневник школьный </t>
  </si>
  <si>
    <t>Карандаш механический</t>
  </si>
  <si>
    <t>Карандаш с ластиком</t>
  </si>
  <si>
    <t>Карандаш набор 10 шт</t>
  </si>
  <si>
    <t>Карандаш набор 3 шт</t>
  </si>
  <si>
    <t>Карандаш набор 6 шт</t>
  </si>
  <si>
    <t>Карандаш б/ластика</t>
  </si>
  <si>
    <t>Картон белый А4 8л</t>
  </si>
  <si>
    <t>Картон цветной 16 л</t>
  </si>
  <si>
    <t>Клей-карандаш 8 гр</t>
  </si>
  <si>
    <t>Клей-карандаш 9 гр</t>
  </si>
  <si>
    <t>Клей ПВА 150 гр</t>
  </si>
  <si>
    <t>Клей ПВА 85 гр</t>
  </si>
  <si>
    <t>Книжка записная 80 л</t>
  </si>
  <si>
    <t>Кнопки канцелярс. 100 шт</t>
  </si>
  <si>
    <t>Акварель 24 цв. 2</t>
  </si>
  <si>
    <t>Гуашь 12 цв.</t>
  </si>
  <si>
    <t>Ластик</t>
  </si>
  <si>
    <t>Ластик овал</t>
  </si>
  <si>
    <t>Ластик резин.</t>
  </si>
  <si>
    <t>Олинейка метал.</t>
  </si>
  <si>
    <t>Линейка 15 см</t>
  </si>
  <si>
    <t>Линейка 20 см</t>
  </si>
  <si>
    <t>Линейка пластм. 20 см</t>
  </si>
  <si>
    <t>Маркер перман зелен.</t>
  </si>
  <si>
    <t xml:space="preserve">Маркер </t>
  </si>
  <si>
    <t xml:space="preserve">Набор настольн </t>
  </si>
  <si>
    <t>Набор чертежный</t>
  </si>
  <si>
    <t>Ножницы</t>
  </si>
  <si>
    <t xml:space="preserve">Обложка для тетрадей </t>
  </si>
  <si>
    <t>Палитра пластик.</t>
  </si>
  <si>
    <t xml:space="preserve">Папка для акварели А3 </t>
  </si>
  <si>
    <t>Папка- скоросшиватель</t>
  </si>
  <si>
    <t>Папка скоросшиватель красн.</t>
  </si>
  <si>
    <t xml:space="preserve">Ручка гелевая набор </t>
  </si>
  <si>
    <t>Ручка гелевая</t>
  </si>
  <si>
    <t>Ручка шариковая</t>
  </si>
  <si>
    <t>Рюкзак школьный</t>
  </si>
  <si>
    <t>Рюкзак школьный розовый принцес.</t>
  </si>
  <si>
    <t>Скобы д/степлера</t>
  </si>
  <si>
    <t>Скотч</t>
  </si>
  <si>
    <t>Степлер</t>
  </si>
  <si>
    <t>Тетрадь 12 л кл.</t>
  </si>
  <si>
    <t>Тетрадь 12 л лин.</t>
  </si>
  <si>
    <t>Тетрадь 18 л кл.</t>
  </si>
  <si>
    <t>Тетрадь 18 л лин.</t>
  </si>
  <si>
    <t>Тетрадь 48 л кл.</t>
  </si>
  <si>
    <t>Тетрадь 80 л</t>
  </si>
  <si>
    <t>Тетрадь 96л</t>
  </si>
  <si>
    <t>Тетрадь нотная А4</t>
  </si>
  <si>
    <t>Тетрадь предметная 46 л</t>
  </si>
  <si>
    <t>Тетрадь предметная 48 л</t>
  </si>
  <si>
    <t>Точилкка</t>
  </si>
  <si>
    <t>Транспортир</t>
  </si>
  <si>
    <t>Треугольник пластм.</t>
  </si>
  <si>
    <t>Тубус для черчения</t>
  </si>
  <si>
    <t xml:space="preserve">Фломастеры 12 цв </t>
  </si>
  <si>
    <t>Штрих</t>
  </si>
  <si>
    <t>Штрих-лента</t>
  </si>
  <si>
    <t>Футболка для девочки</t>
  </si>
  <si>
    <t>Джемпер для девочки</t>
  </si>
  <si>
    <t>Футболка для мальчика</t>
  </si>
  <si>
    <t>Брюки для мальчика</t>
  </si>
  <si>
    <t>Туфли спорт кросс</t>
  </si>
  <si>
    <t>Обувь спортивная (бутсы)</t>
  </si>
  <si>
    <t>Обувь спортивная (кроссовки)</t>
  </si>
  <si>
    <t>Спортивный костюм для девочек</t>
  </si>
  <si>
    <t>Брюки мужские р. 44</t>
  </si>
  <si>
    <t xml:space="preserve">Шорты </t>
  </si>
  <si>
    <t>Фуфайка (футболка)</t>
  </si>
  <si>
    <t xml:space="preserve">Брюки </t>
  </si>
  <si>
    <t>Футболка мужская</t>
  </si>
  <si>
    <t xml:space="preserve"> Лопатины (5 детей) </t>
  </si>
  <si>
    <t>Бумага А4</t>
  </si>
  <si>
    <t>Дневник школьный</t>
  </si>
  <si>
    <t>Карандаши набор 10 шт</t>
  </si>
  <si>
    <t>Карандаш зеленый  шт</t>
  </si>
  <si>
    <t xml:space="preserve">Кисть белка </t>
  </si>
  <si>
    <t>Лупа</t>
  </si>
  <si>
    <t>Маркер</t>
  </si>
  <si>
    <t>Маркер набор 4 шт</t>
  </si>
  <si>
    <t xml:space="preserve">Набор чертежный </t>
  </si>
  <si>
    <t>Обложки для тетрадей</t>
  </si>
  <si>
    <t>Папка 4 кольца</t>
  </si>
  <si>
    <t>Папка скоросшиват. прозрач. верх</t>
  </si>
  <si>
    <t xml:space="preserve">Пластилин 12 цв </t>
  </si>
  <si>
    <t>Ручка гелевая набор 6 шт</t>
  </si>
  <si>
    <t xml:space="preserve">Ручка шариковая </t>
  </si>
  <si>
    <t>Сумка школьная Мото</t>
  </si>
  <si>
    <t>Сумка школьная НБА</t>
  </si>
  <si>
    <t>Тетрадь 12 л  клет.</t>
  </si>
  <si>
    <t>Тетрадь 12 л  лин.</t>
  </si>
  <si>
    <t>Точилка металич</t>
  </si>
  <si>
    <t>Точилка механич</t>
  </si>
  <si>
    <t>Транспортир металич.</t>
  </si>
  <si>
    <t>Транспортир пластик.</t>
  </si>
  <si>
    <t>Транспортир круглый</t>
  </si>
  <si>
    <t>Треугольник металич.</t>
  </si>
  <si>
    <t>Треугольник пластик</t>
  </si>
  <si>
    <t>Фломастеры набор 6 шт</t>
  </si>
  <si>
    <t>Фломастеры набор 8 шт</t>
  </si>
  <si>
    <t>Штрих-корректор</t>
  </si>
  <si>
    <t>Костюм 76-84</t>
  </si>
  <si>
    <t>Сорочка детск.</t>
  </si>
  <si>
    <t>Брюки для мальчика р-р 72/146</t>
  </si>
  <si>
    <t>Брюки для мальчика р-р 60/122</t>
  </si>
  <si>
    <t>Брюки для мальчика р-р 60/ 116</t>
  </si>
  <si>
    <t>Галстук</t>
  </si>
  <si>
    <t>Туфли спортивные (чешки)</t>
  </si>
  <si>
    <t>Футболка унисекс</t>
  </si>
  <si>
    <t>Обувь для бега р. 32</t>
  </si>
  <si>
    <t>Обувь для бега р. 37</t>
  </si>
  <si>
    <t>Костюм Nike</t>
  </si>
  <si>
    <t>Ветровка для мальчиков р. 164</t>
  </si>
  <si>
    <t>Брюки для мальчиков р. 164</t>
  </si>
  <si>
    <t>Костюм Adidas</t>
  </si>
  <si>
    <t>Дополнительное образование, гимназия "Менталитет"</t>
  </si>
  <si>
    <t>Медицинские консультации Ивана и Степана</t>
  </si>
  <si>
    <t xml:space="preserve"> Маркины  (7 детей) </t>
  </si>
  <si>
    <t>Альбом для рисования 40 л</t>
  </si>
  <si>
    <t>Блок бумажный 9*9*9</t>
  </si>
  <si>
    <t>Блок клей75*75</t>
  </si>
  <si>
    <t>Блокнот 120л А6</t>
  </si>
  <si>
    <t>Бумага для ксерокса А4 500 л</t>
  </si>
  <si>
    <t>Бумага цветная А4 16 л. 16цв двустор.</t>
  </si>
  <si>
    <t>Бумага цветная А4 8л 8цв двустор.</t>
  </si>
  <si>
    <t>Дневник школ. для мл. кл. розов</t>
  </si>
  <si>
    <t>Дневник школ. для мл. кл. голуб.</t>
  </si>
  <si>
    <t>Дневник школ. Для старш. Кл.</t>
  </si>
  <si>
    <t>Карандаш чгр Архитектор 2М</t>
  </si>
  <si>
    <t>Карандаш чгр Архитектор Т</t>
  </si>
  <si>
    <t>Карандаш набор 12 шт Конструктор</t>
  </si>
  <si>
    <t>Карандаши цветн 18шт Erich Krause</t>
  </si>
  <si>
    <t xml:space="preserve">Карандаши цветные 18шт </t>
  </si>
  <si>
    <t>Картон цветной А4 8л 8 цв</t>
  </si>
  <si>
    <t>Касса букв слогов и счета</t>
  </si>
  <si>
    <t>Кисть набор 5 шт пони</t>
  </si>
  <si>
    <t>Кисть набор 6 шт нейлон+пони</t>
  </si>
  <si>
    <t>Клей-карандаш 15 гр Феечки</t>
  </si>
  <si>
    <t>Клей-карандаш 9 гр Далматинцы</t>
  </si>
  <si>
    <t>Краска-гуашь 10 цв 17,5 мл</t>
  </si>
  <si>
    <t>Ластик маягк.</t>
  </si>
  <si>
    <t>Леника деревян. 25 см</t>
  </si>
  <si>
    <t>Набор настольн. Мишка</t>
  </si>
  <si>
    <t>Набор настольн. Модница</t>
  </si>
  <si>
    <t>Набор чертежный Школа 9 пр</t>
  </si>
  <si>
    <t>Ножницы / 13 см</t>
  </si>
  <si>
    <t>Обложка для тетрадю 100мк</t>
  </si>
  <si>
    <t>Папка для черчен. А4 20 л</t>
  </si>
  <si>
    <t>Пенал 1 отд. Мал. БМВ</t>
  </si>
  <si>
    <t>Пенал 1 отд. Сьюзи Бон</t>
  </si>
  <si>
    <t>Пенал 1 отд. Чудоландия</t>
  </si>
  <si>
    <t>Пластилин 12 цв 180 гр</t>
  </si>
  <si>
    <t>Ручка гелевая набор 4 шт</t>
  </si>
  <si>
    <t>Ручка масл. Набор 10 шт</t>
  </si>
  <si>
    <t>Ручка шарик. Мет. Син.</t>
  </si>
  <si>
    <t>Счет. Мат. Пласт. Палочки 50 шт</t>
  </si>
  <si>
    <t>Тетрадь 12 л А5 кл Пятерка</t>
  </si>
  <si>
    <t>Тетрадь 12 л А5 кл Зверюшки</t>
  </si>
  <si>
    <t>Тетрадь 12л А5 кос. Лин. Мишутка</t>
  </si>
  <si>
    <t xml:space="preserve">Тетрадь 12 л А5 </t>
  </si>
  <si>
    <t>Тетрадь 18л А5</t>
  </si>
  <si>
    <t xml:space="preserve">Тетрадь 40 л А5 </t>
  </si>
  <si>
    <t>Тетрадь 48л А5</t>
  </si>
  <si>
    <t>Точилка пласт.</t>
  </si>
  <si>
    <t>Трафарет 17 см</t>
  </si>
  <si>
    <t xml:space="preserve">Фломастеры 10 цв </t>
  </si>
  <si>
    <t>Блузка 72</t>
  </si>
  <si>
    <t>Полукеды</t>
  </si>
  <si>
    <t>Сарафан для девочки</t>
  </si>
  <si>
    <t>Брюки для девочки трикотаж</t>
  </si>
  <si>
    <t>Костюм спортивный</t>
  </si>
  <si>
    <t>Ботинки детские текстильные 31-35</t>
  </si>
  <si>
    <t>Туфли детские текстильные 29-33</t>
  </si>
  <si>
    <t>Полуботинки женские 36-40</t>
  </si>
  <si>
    <t>Кроссовки</t>
  </si>
  <si>
    <t>Блузка 64</t>
  </si>
  <si>
    <t>Стоматологические услуги для Ксюши и Варвары</t>
  </si>
  <si>
    <t xml:space="preserve"> Поповы (5 детей)</t>
  </si>
  <si>
    <t>Стоматологические услуги для Олега и Маргариты</t>
  </si>
  <si>
    <t xml:space="preserve">Биология </t>
  </si>
  <si>
    <t>Биология хивотных 7 кл</t>
  </si>
  <si>
    <t>Природоведение</t>
  </si>
  <si>
    <t>Природоведение 5 кл атлас</t>
  </si>
  <si>
    <t>История зарубежных стран 7 кл</t>
  </si>
  <si>
    <t>География 7 кл</t>
  </si>
  <si>
    <t>Русская речь 7 кл</t>
  </si>
  <si>
    <t>Физика 7 кл</t>
  </si>
  <si>
    <t>Русский язык 7 кл</t>
  </si>
  <si>
    <t>География атлас</t>
  </si>
  <si>
    <t>Новая история атлас</t>
  </si>
  <si>
    <t>Отечественная исторя атлас</t>
  </si>
  <si>
    <t>Английский язык 6CD</t>
  </si>
  <si>
    <t>Английский язык 3 кл</t>
  </si>
  <si>
    <t>Английский язык 4 кл</t>
  </si>
  <si>
    <t>Английский язык тетрадь 3кл</t>
  </si>
  <si>
    <t>Английский язык тетрадь 4кл</t>
  </si>
  <si>
    <t>Алгебра 7 кл</t>
  </si>
  <si>
    <t>Геометрия 7-9 кл</t>
  </si>
  <si>
    <t>Английский язык тетрадь 3кл 1 часть</t>
  </si>
  <si>
    <t>Литература 7 кл 1 часть</t>
  </si>
  <si>
    <t>Литература 7 кл 2 часть</t>
  </si>
  <si>
    <t>Рюкзаки школьные 2 шт</t>
  </si>
  <si>
    <t>Обувь для бега р. 33</t>
  </si>
  <si>
    <t>Обувь для бега р. 36</t>
  </si>
  <si>
    <t>Футболка для девочек</t>
  </si>
  <si>
    <t>Брюки для мальчиков</t>
  </si>
  <si>
    <t>Ветровка для мальчиков</t>
  </si>
  <si>
    <t>Футболка для мальчиков</t>
  </si>
  <si>
    <t>Футболка детская</t>
  </si>
  <si>
    <t>Брюки для девочкек</t>
  </si>
  <si>
    <t>Жакет для девочек</t>
  </si>
  <si>
    <t xml:space="preserve"> Первушины (6 детей)</t>
  </si>
  <si>
    <t>Стоматологические услуги для Семена, Насти, Алины</t>
  </si>
  <si>
    <t>Бином/Информатика/базовый курс/9 кл</t>
  </si>
  <si>
    <t>Вент-гр/Основы общей биологии/9кл</t>
  </si>
  <si>
    <t>Дрофа/атлас/география/9кл</t>
  </si>
  <si>
    <t>Дрофа/атлас/природоведение/5кл</t>
  </si>
  <si>
    <t>Дрофа/русский язык/практика/9 кл</t>
  </si>
  <si>
    <t>Дрофа/конткарты/география/9кл</t>
  </si>
  <si>
    <t>Дрофа/конткарты/природоведение/5кл</t>
  </si>
  <si>
    <t>Дрофа/тетрадь/химия/9кл</t>
  </si>
  <si>
    <t>Дрофа/химия/для лаборатор/9кл</t>
  </si>
  <si>
    <t>Дрофа/природоведение/5 кл</t>
  </si>
  <si>
    <t>Дрофа/Руссакая речь/9кл</t>
  </si>
  <si>
    <t>ИДДК/CD-диск/Подготовка к ЕГЭ</t>
  </si>
  <si>
    <t>Просвещение/английский язык/3кл</t>
  </si>
  <si>
    <t>Просвещение/алгебра/9кл</t>
  </si>
  <si>
    <t>Просвещение/Литература/5кл/2ч/CD</t>
  </si>
  <si>
    <t>Просвещение/Литература/9кл/2ч/нов</t>
  </si>
  <si>
    <t>Просвещение/Литература/9кл/1ч/нов</t>
  </si>
  <si>
    <t>Экзамен/Алгебра/9кл</t>
  </si>
  <si>
    <t>Экзамен/Геометрия/9кл</t>
  </si>
  <si>
    <t>Экзамен/химия/9кл</t>
  </si>
  <si>
    <t>Бланк Медицинская карта ребенка</t>
  </si>
  <si>
    <t>Блок клей. 50*75 100 листов</t>
  </si>
  <si>
    <t>Дневник школ. Для ст.кл.тв.обл.</t>
  </si>
  <si>
    <t>Карандаш чгр набор 12 шт</t>
  </si>
  <si>
    <t>Клей карандаш 8 гр</t>
  </si>
  <si>
    <t>Клей карандаш 8 гр Кристалл</t>
  </si>
  <si>
    <t>Клей ПВА роллер 50 мл</t>
  </si>
  <si>
    <t>Набор чертежный Юниор 3 пред.</t>
  </si>
  <si>
    <t>Набор чертежный Юниор 7 пред.</t>
  </si>
  <si>
    <t>Наст. принадл. метал. подст. для книг</t>
  </si>
  <si>
    <t>Откр. Таблица умножения</t>
  </si>
  <si>
    <t>Папка 40 вклад красн</t>
  </si>
  <si>
    <t>Папка 40 вклад син.</t>
  </si>
  <si>
    <t>Папка для тетрад. А4 Сердечки</t>
  </si>
  <si>
    <t>Папка на молнии А4</t>
  </si>
  <si>
    <t>Ранец школьн. эргономич. спин.</t>
  </si>
  <si>
    <t>Расписание уроков BG</t>
  </si>
  <si>
    <t>Расписание уроков РУ4</t>
  </si>
  <si>
    <t>Ручка масл.</t>
  </si>
  <si>
    <t>Стакан непроливайк двойной с крыш.</t>
  </si>
  <si>
    <t>Счет. мат. пласт. палочки 60 шт</t>
  </si>
  <si>
    <t>Тетрадь 12 л А5 клет</t>
  </si>
  <si>
    <t>Тетрадь 12 л А5 кос. лин.</t>
  </si>
  <si>
    <t>Тетрадь 12 л А5 лин.+алфавит</t>
  </si>
  <si>
    <t>Тетрадь предм. 48 л комплект</t>
  </si>
  <si>
    <t>Транспортир пласт.+лин.9см</t>
  </si>
  <si>
    <t>Транспортир пласт.</t>
  </si>
  <si>
    <t>Трафарет букв и цифр</t>
  </si>
  <si>
    <t>Трафарет Ферма</t>
  </si>
  <si>
    <t>Треугольник пласт</t>
  </si>
  <si>
    <t>Штрих корректор 10 мл</t>
  </si>
  <si>
    <t>Бабочка</t>
  </si>
  <si>
    <t>Брюки для мальчика р-р 64/134</t>
  </si>
  <si>
    <t xml:space="preserve">Брюки для мальчика </t>
  </si>
  <si>
    <t>Костюм д/девочки (жакет и сарафан)</t>
  </si>
  <si>
    <t>Пиджак 60-72</t>
  </si>
  <si>
    <t>Брюки детские</t>
  </si>
  <si>
    <t>Брюки укороченые для девочек</t>
  </si>
  <si>
    <t>Джемпер для девочек флисовый</t>
  </si>
  <si>
    <t xml:space="preserve">Брюки укороченые женские </t>
  </si>
  <si>
    <t xml:space="preserve"> Поповы  (7 детей)</t>
  </si>
  <si>
    <t>Асбест</t>
  </si>
  <si>
    <t>Альбом 20л д/рис</t>
  </si>
  <si>
    <t>Альбом 40л д/рис</t>
  </si>
  <si>
    <t>Блокнот 32 л А6</t>
  </si>
  <si>
    <t>Блокнот  80 л А6</t>
  </si>
  <si>
    <t>Блокнот 80 л А6</t>
  </si>
  <si>
    <t>Дневник школ. для мл.кл</t>
  </si>
  <si>
    <t>Дневник школ. для ср. и ст. кл Кубок</t>
  </si>
  <si>
    <t>Дневник школ. для ср. и ст. кл Хоккей</t>
  </si>
  <si>
    <t xml:space="preserve">Карандаши цветные 12шт </t>
  </si>
  <si>
    <t xml:space="preserve">Кисть набор 5 шт </t>
  </si>
  <si>
    <t>Клей карандаш 15гр</t>
  </si>
  <si>
    <t>Клей карандаш 8гр</t>
  </si>
  <si>
    <t>Клей карандаш 9гр</t>
  </si>
  <si>
    <t>Клей ПВА 45гр</t>
  </si>
  <si>
    <t>Клей ПВА 85гр</t>
  </si>
  <si>
    <t>Клей ПВА М 50гр</t>
  </si>
  <si>
    <t>Краска акварель 24 цв</t>
  </si>
  <si>
    <t>Краска гуашь 12 цв</t>
  </si>
  <si>
    <t>Линейка деревян. 17см</t>
  </si>
  <si>
    <t>Линейка пластм. 20см</t>
  </si>
  <si>
    <t>Линейка пластм. 30см</t>
  </si>
  <si>
    <t>Маркер перманент.</t>
  </si>
  <si>
    <t>Маркер перманент. красн.</t>
  </si>
  <si>
    <t>Маркер перманент. син.</t>
  </si>
  <si>
    <t>Обложка для тетр. 100мкр</t>
  </si>
  <si>
    <t>Обложка для тетр. 40 мкр</t>
  </si>
  <si>
    <t>Обложка для тетр. и дневника</t>
  </si>
  <si>
    <t>Обложка для тетр. плотная</t>
  </si>
  <si>
    <t>Пенал 1отд</t>
  </si>
  <si>
    <t>Пенал 2отд</t>
  </si>
  <si>
    <t>Пенал щкольн.</t>
  </si>
  <si>
    <t>Ручка шарик. фиолет</t>
  </si>
  <si>
    <t>Ручка шарик. аналог</t>
  </si>
  <si>
    <t>Ручка шарик. Мотоцикл</t>
  </si>
  <si>
    <t>Ручка шарик.Футбол</t>
  </si>
  <si>
    <t>Рюкзак школьн. Эргоном. спин.</t>
  </si>
  <si>
    <t>Стакан - непроливайка с крышкой</t>
  </si>
  <si>
    <t>Тетрадь 12л А5 клетк</t>
  </si>
  <si>
    <t>Тетрадь 12л А5 клет.</t>
  </si>
  <si>
    <t>Тетрадь 12л А5 лин</t>
  </si>
  <si>
    <t>Тетрадь 18л А5 клет.</t>
  </si>
  <si>
    <t>Тетрадь 18л А5 лин</t>
  </si>
  <si>
    <t>Тетрадь 40 л А5 клетк</t>
  </si>
  <si>
    <t>Тетрадь 48л А5 клетк.Грузовики</t>
  </si>
  <si>
    <t>Тетрадь 48л А5 клетк. Девчонки</t>
  </si>
  <si>
    <t>Тетрадь 48л А5 клетк. Мотоциклы</t>
  </si>
  <si>
    <t>Тетрадь 48л А5 клетк. Серебро</t>
  </si>
  <si>
    <t>Тетрадь 48л А5 клетк. Автомобили</t>
  </si>
  <si>
    <t>Тетрадь 48л А5 клетк. Диско</t>
  </si>
  <si>
    <t>Тетрадь 48л А5 клетк. Папины дочки</t>
  </si>
  <si>
    <t>Тетрадь 48л А5 клетк. Самайлики</t>
  </si>
  <si>
    <t>Тетрадь 48л А5 клетк. Цветы</t>
  </si>
  <si>
    <t>Точилка метал.</t>
  </si>
  <si>
    <t>Точилка метал. двойная</t>
  </si>
  <si>
    <t>Треурогьник пласт 17 см</t>
  </si>
  <si>
    <t>Фломастеры 18 цв</t>
  </si>
  <si>
    <t>Костюм для мальчика (смокинг) 68/146</t>
  </si>
  <si>
    <t>Ремень для мальчика</t>
  </si>
  <si>
    <t>Костюм для мальчика р-р 84/176</t>
  </si>
  <si>
    <t>Жакет для мальчика</t>
  </si>
  <si>
    <t>Костюм 60-84</t>
  </si>
  <si>
    <t>Брюки мужские</t>
  </si>
  <si>
    <t>Футболка поло</t>
  </si>
  <si>
    <t>Брюки укороченные</t>
  </si>
  <si>
    <t>Обувь для бега</t>
  </si>
  <si>
    <t xml:space="preserve">Савченко (6 детей) </t>
  </si>
  <si>
    <t>Бумага цветная А4 16л 16 цв</t>
  </si>
  <si>
    <t>Дневник школ. для средн. и старш. кл</t>
  </si>
  <si>
    <t>Картон цветнойА4 8 л 8 цв</t>
  </si>
  <si>
    <t>Клей ПВА 40 гр</t>
  </si>
  <si>
    <t>Краска-гуашь 12 цв 20 мл</t>
  </si>
  <si>
    <t>Ластик Nata прямоуг.</t>
  </si>
  <si>
    <t>Линейка пластмас. 30 см</t>
  </si>
  <si>
    <t>Мешок для смен. обуви</t>
  </si>
  <si>
    <t>Набор чертежный 5 пред.</t>
  </si>
  <si>
    <t>Обложка для дневн. и тетр. универс</t>
  </si>
  <si>
    <t>Обложка для тетр. и дневн. прозрачн.</t>
  </si>
  <si>
    <t>Обложка для учебн. универсаольн.</t>
  </si>
  <si>
    <t>Папка д/труда А5 на молнии</t>
  </si>
  <si>
    <t>Папка для акварели А3 20 л</t>
  </si>
  <si>
    <t>Папка для тетр. А5 молн. ламин.</t>
  </si>
  <si>
    <t>Папка для тетр. А5 на молн. Авто</t>
  </si>
  <si>
    <t>Папка для черчен.и рисован.</t>
  </si>
  <si>
    <t>Пенал 2 отд. Фаворит</t>
  </si>
  <si>
    <t>Пенал 2 отд. Сказки</t>
  </si>
  <si>
    <t>Ручка гелевая набор 10 шт</t>
  </si>
  <si>
    <t>Ручка шарик. 0,7мм син.</t>
  </si>
  <si>
    <t>Тетрадь 12 л А5 клет Bambi</t>
  </si>
  <si>
    <t>Тетрадь 18 л А5 клет зел.</t>
  </si>
  <si>
    <t>Тетрадь 18 л А5 клет син.</t>
  </si>
  <si>
    <t>Тетрадь 48 л А5 клет серебро</t>
  </si>
  <si>
    <t>Тетрадь 48 л А5 клет Мотоциклы</t>
  </si>
  <si>
    <t>Тетрадь 48 л А5 клет Футбол</t>
  </si>
  <si>
    <t>Тетрадь предм. 46 л немецкий язык</t>
  </si>
  <si>
    <t>Точилка металич. Одинарная</t>
  </si>
  <si>
    <t>Транспортир метал. 12 см</t>
  </si>
  <si>
    <t>Трафарет 17 см геометр. фигуры</t>
  </si>
  <si>
    <t>Фломастеры 18 цв Принцессы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</si>
</sst>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#,##0.00_р_.;[Red]#,##0.00_р_."/>
    <numFmt numFmtId="183" formatCode="#,##0.00;[Red]#,##0.00"/>
    <numFmt numFmtId="184" formatCode="000000"/>
  </numFmts>
  <fonts count="48">
    <font>
      <sz val="10"/>
      <name val="Arial"/>
      <family val="0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4"/>
      <color indexed="61"/>
      <name val="Times New Roman"/>
      <family val="1"/>
    </font>
    <font>
      <b/>
      <sz val="12"/>
      <color indexed="61"/>
      <name val="Times New Roman"/>
      <family val="1"/>
    </font>
    <font>
      <sz val="11"/>
      <name val="Times New Roman"/>
      <family val="1"/>
    </font>
    <font>
      <b/>
      <i/>
      <sz val="12"/>
      <color indexed="61"/>
      <name val="Times New Roman"/>
      <family val="1"/>
    </font>
    <font>
      <b/>
      <sz val="11"/>
      <color indexed="6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6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color indexed="6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61"/>
      <name val="Arial"/>
      <family val="0"/>
    </font>
    <font>
      <b/>
      <sz val="12"/>
      <name val="Times New Roman"/>
      <family val="1"/>
    </font>
    <font>
      <sz val="10"/>
      <name val="PragmaticaCTT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2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4"/>
      <color indexed="10"/>
      <name val="Times New Roman"/>
      <family val="1"/>
    </font>
    <font>
      <sz val="16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name val="Times New Roman"/>
      <family val="1"/>
    </font>
    <font>
      <b/>
      <sz val="10"/>
      <color indexed="61"/>
      <name val="Times New Roman"/>
      <family val="1"/>
    </font>
    <font>
      <b/>
      <sz val="14"/>
      <name val="Times New Roman"/>
      <family val="1"/>
    </font>
    <font>
      <sz val="10"/>
      <color indexed="61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20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61"/>
      <name val="PragmaticaCTT"/>
      <family val="0"/>
    </font>
    <font>
      <b/>
      <i/>
      <sz val="11"/>
      <color indexed="20"/>
      <name val="Arial"/>
      <family val="0"/>
    </font>
    <font>
      <b/>
      <i/>
      <sz val="11"/>
      <name val="Arial"/>
      <family val="0"/>
    </font>
    <font>
      <sz val="11"/>
      <name val="PragmaticaCT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179" fontId="6" fillId="3" borderId="4" xfId="2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9" fontId="9" fillId="2" borderId="8" xfId="2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79" fontId="6" fillId="3" borderId="3" xfId="2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9" fontId="9" fillId="2" borderId="3" xfId="2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9" fontId="9" fillId="2" borderId="15" xfId="2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center" vertical="center" wrapText="1"/>
    </xf>
    <xf numFmtId="179" fontId="9" fillId="2" borderId="8" xfId="20" applyFont="1" applyFill="1" applyBorder="1" applyAlignment="1">
      <alignment horizontal="right" vertical="center" wrapText="1"/>
    </xf>
    <xf numFmtId="179" fontId="9" fillId="2" borderId="11" xfId="20" applyFont="1" applyFill="1" applyBorder="1" applyAlignment="1">
      <alignment horizontal="right" vertical="center" wrapText="1"/>
    </xf>
    <xf numFmtId="179" fontId="9" fillId="2" borderId="13" xfId="2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center" vertical="center" wrapText="1"/>
    </xf>
    <xf numFmtId="179" fontId="9" fillId="2" borderId="17" xfId="2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6" fontId="9" fillId="2" borderId="20" xfId="0" applyNumberFormat="1" applyFont="1" applyFill="1" applyBorder="1" applyAlignment="1">
      <alignment horizontal="center" vertical="center" wrapText="1"/>
    </xf>
    <xf numFmtId="179" fontId="9" fillId="2" borderId="3" xfId="20" applyFont="1" applyFill="1" applyBorder="1" applyAlignment="1">
      <alignment horizontal="center" vertical="center" wrapText="1"/>
    </xf>
    <xf numFmtId="179" fontId="0" fillId="0" borderId="0" xfId="2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6" fontId="9" fillId="2" borderId="3" xfId="0" applyNumberFormat="1" applyFont="1" applyFill="1" applyBorder="1" applyAlignment="1">
      <alignment horizontal="center" vertical="center" wrapText="1"/>
    </xf>
    <xf numFmtId="179" fontId="9" fillId="2" borderId="9" xfId="20" applyFont="1" applyFill="1" applyBorder="1" applyAlignment="1">
      <alignment horizontal="center" vertical="center" wrapText="1"/>
    </xf>
    <xf numFmtId="6" fontId="9" fillId="2" borderId="3" xfId="20" applyNumberFormat="1" applyFont="1" applyFill="1" applyBorder="1" applyAlignment="1">
      <alignment horizontal="center" vertical="center" wrapText="1"/>
    </xf>
    <xf numFmtId="0" fontId="9" fillId="2" borderId="3" xfId="20" applyNumberFormat="1" applyFont="1" applyFill="1" applyBorder="1" applyAlignment="1">
      <alignment horizontal="center" vertical="center" wrapText="1"/>
    </xf>
    <xf numFmtId="179" fontId="9" fillId="2" borderId="0" xfId="20" applyFont="1" applyFill="1" applyBorder="1" applyAlignment="1">
      <alignment horizontal="center" vertical="center" wrapText="1"/>
    </xf>
    <xf numFmtId="0" fontId="9" fillId="2" borderId="17" xfId="20" applyNumberFormat="1" applyFont="1" applyFill="1" applyBorder="1" applyAlignment="1">
      <alignment horizontal="center" vertical="center" wrapText="1"/>
    </xf>
    <xf numFmtId="179" fontId="9" fillId="2" borderId="21" xfId="20" applyFont="1" applyFill="1" applyBorder="1" applyAlignment="1">
      <alignment horizontal="right" vertical="center" wrapText="1"/>
    </xf>
    <xf numFmtId="179" fontId="9" fillId="2" borderId="12" xfId="20" applyFont="1" applyFill="1" applyBorder="1" applyAlignment="1">
      <alignment horizontal="center" vertical="center" wrapText="1"/>
    </xf>
    <xf numFmtId="0" fontId="9" fillId="2" borderId="13" xfId="20" applyNumberFormat="1" applyFont="1" applyFill="1" applyBorder="1" applyAlignment="1">
      <alignment horizontal="center" vertical="center" wrapText="1"/>
    </xf>
    <xf numFmtId="0" fontId="9" fillId="2" borderId="22" xfId="20" applyNumberFormat="1" applyFont="1" applyFill="1" applyBorder="1" applyAlignment="1">
      <alignment horizontal="center" vertical="center" wrapText="1"/>
    </xf>
    <xf numFmtId="179" fontId="9" fillId="2" borderId="22" xfId="20" applyFont="1" applyFill="1" applyBorder="1" applyAlignment="1">
      <alignment horizontal="right" vertical="center" wrapText="1"/>
    </xf>
    <xf numFmtId="179" fontId="9" fillId="2" borderId="11" xfId="2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79" fontId="9" fillId="2" borderId="22" xfId="20" applyFont="1" applyFill="1" applyBorder="1" applyAlignment="1">
      <alignment horizontal="center" vertical="center" wrapText="1"/>
    </xf>
    <xf numFmtId="179" fontId="9" fillId="2" borderId="24" xfId="2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79" fontId="9" fillId="2" borderId="27" xfId="20" applyFont="1" applyFill="1" applyBorder="1" applyAlignment="1">
      <alignment horizontal="center" vertical="center" wrapText="1"/>
    </xf>
    <xf numFmtId="179" fontId="9" fillId="2" borderId="28" xfId="20" applyFont="1" applyFill="1" applyBorder="1" applyAlignment="1">
      <alignment horizontal="center" vertical="center" wrapText="1"/>
    </xf>
    <xf numFmtId="0" fontId="9" fillId="2" borderId="3" xfId="20" applyNumberFormat="1" applyFont="1" applyFill="1" applyBorder="1" applyAlignment="1">
      <alignment horizontal="center" vertical="center"/>
    </xf>
    <xf numFmtId="179" fontId="9" fillId="2" borderId="29" xfId="20" applyFont="1" applyFill="1" applyBorder="1" applyAlignment="1">
      <alignment horizontal="center" vertical="center" wrapText="1"/>
    </xf>
    <xf numFmtId="0" fontId="9" fillId="2" borderId="30" xfId="20" applyNumberFormat="1" applyFont="1" applyFill="1" applyBorder="1" applyAlignment="1">
      <alignment horizontal="center" vertical="center"/>
    </xf>
    <xf numFmtId="179" fontId="9" fillId="2" borderId="30" xfId="20" applyFont="1" applyFill="1" applyBorder="1" applyAlignment="1">
      <alignment horizontal="right" vertical="center" wrapText="1"/>
    </xf>
    <xf numFmtId="179" fontId="9" fillId="2" borderId="10" xfId="20" applyFont="1" applyFill="1" applyBorder="1" applyAlignment="1">
      <alignment horizontal="center" vertical="center" wrapText="1"/>
    </xf>
    <xf numFmtId="0" fontId="9" fillId="2" borderId="11" xfId="20" applyNumberFormat="1" applyFont="1" applyFill="1" applyBorder="1" applyAlignment="1">
      <alignment horizontal="center" vertical="center"/>
    </xf>
    <xf numFmtId="0" fontId="9" fillId="2" borderId="13" xfId="20" applyNumberFormat="1" applyFont="1" applyFill="1" applyBorder="1" applyAlignment="1">
      <alignment horizontal="center" vertical="center"/>
    </xf>
    <xf numFmtId="179" fontId="9" fillId="2" borderId="3" xfId="20" applyFont="1" applyFill="1" applyBorder="1" applyAlignment="1">
      <alignment horizontal="right" vertical="center"/>
    </xf>
    <xf numFmtId="179" fontId="9" fillId="2" borderId="16" xfId="20" applyFont="1" applyFill="1" applyBorder="1" applyAlignment="1">
      <alignment horizontal="center" vertical="center" wrapText="1"/>
    </xf>
    <xf numFmtId="0" fontId="9" fillId="2" borderId="8" xfId="20" applyNumberFormat="1" applyFont="1" applyFill="1" applyBorder="1" applyAlignment="1">
      <alignment horizontal="center" vertical="center"/>
    </xf>
    <xf numFmtId="179" fontId="9" fillId="2" borderId="8" xfId="20" applyFont="1" applyFill="1" applyBorder="1" applyAlignment="1">
      <alignment horizontal="right" vertical="center"/>
    </xf>
    <xf numFmtId="179" fontId="9" fillId="2" borderId="10" xfId="20" applyFont="1" applyFill="1" applyBorder="1" applyAlignment="1">
      <alignment horizontal="center" vertical="center"/>
    </xf>
    <xf numFmtId="179" fontId="9" fillId="2" borderId="11" xfId="20" applyFont="1" applyFill="1" applyBorder="1" applyAlignment="1">
      <alignment horizontal="right" vertical="center"/>
    </xf>
    <xf numFmtId="179" fontId="9" fillId="2" borderId="12" xfId="20" applyFont="1" applyFill="1" applyBorder="1" applyAlignment="1">
      <alignment horizontal="center" vertical="center"/>
    </xf>
    <xf numFmtId="179" fontId="9" fillId="2" borderId="13" xfId="2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8" xfId="20" applyNumberFormat="1" applyFont="1" applyFill="1" applyBorder="1" applyAlignment="1">
      <alignment horizontal="righ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20" applyNumberFormat="1" applyFont="1" applyFill="1" applyBorder="1" applyAlignment="1">
      <alignment horizontal="right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2" xfId="20" applyNumberFormat="1" applyFont="1" applyFill="1" applyBorder="1" applyAlignment="1">
      <alignment horizontal="right" vertical="center" wrapText="1"/>
    </xf>
    <xf numFmtId="0" fontId="9" fillId="2" borderId="8" xfId="0" applyNumberFormat="1" applyFont="1" applyFill="1" applyBorder="1" applyAlignment="1">
      <alignment horizontal="right" vertical="center" wrapText="1"/>
    </xf>
    <xf numFmtId="0" fontId="9" fillId="2" borderId="11" xfId="0" applyNumberFormat="1" applyFont="1" applyFill="1" applyBorder="1" applyAlignment="1">
      <alignment horizontal="right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 vertical="center"/>
    </xf>
    <xf numFmtId="0" fontId="9" fillId="2" borderId="22" xfId="0" applyNumberFormat="1" applyFont="1" applyFill="1" applyBorder="1" applyAlignment="1">
      <alignment horizontal="right" vertical="center" wrapText="1"/>
    </xf>
    <xf numFmtId="179" fontId="6" fillId="3" borderId="21" xfId="20" applyFont="1" applyFill="1" applyBorder="1" applyAlignment="1">
      <alignment horizontal="right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right" vertical="center" wrapText="1"/>
    </xf>
    <xf numFmtId="2" fontId="9" fillId="2" borderId="11" xfId="0" applyNumberFormat="1" applyFont="1" applyFill="1" applyBorder="1" applyAlignment="1">
      <alignment horizontal="right" vertical="center" wrapText="1"/>
    </xf>
    <xf numFmtId="2" fontId="9" fillId="2" borderId="22" xfId="0" applyNumberFormat="1" applyFont="1" applyFill="1" applyBorder="1" applyAlignment="1">
      <alignment horizontal="right" vertical="center" wrapText="1"/>
    </xf>
    <xf numFmtId="2" fontId="9" fillId="2" borderId="8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179" fontId="6" fillId="2" borderId="31" xfId="20" applyFont="1" applyFill="1" applyBorder="1" applyAlignment="1">
      <alignment horizontal="right" vertical="center" wrapText="1"/>
    </xf>
    <xf numFmtId="180" fontId="6" fillId="4" borderId="3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wrapText="1"/>
    </xf>
    <xf numFmtId="180" fontId="6" fillId="2" borderId="2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43" fontId="6" fillId="3" borderId="3" xfId="0" applyNumberFormat="1" applyFont="1" applyFill="1" applyBorder="1" applyAlignment="1">
      <alignment horizontal="right" vertical="justify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180" fontId="3" fillId="2" borderId="32" xfId="0" applyNumberFormat="1" applyFont="1" applyFill="1" applyBorder="1" applyAlignment="1">
      <alignment horizontal="right"/>
    </xf>
    <xf numFmtId="0" fontId="11" fillId="2" borderId="2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/>
    </xf>
    <xf numFmtId="180" fontId="9" fillId="2" borderId="11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wrapText="1"/>
    </xf>
    <xf numFmtId="0" fontId="9" fillId="2" borderId="33" xfId="0" applyFont="1" applyFill="1" applyBorder="1" applyAlignment="1">
      <alignment horizontal="center"/>
    </xf>
    <xf numFmtId="180" fontId="9" fillId="2" borderId="8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center"/>
    </xf>
    <xf numFmtId="180" fontId="9" fillId="2" borderId="22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wrapText="1"/>
    </xf>
    <xf numFmtId="180" fontId="9" fillId="2" borderId="30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/>
    </xf>
    <xf numFmtId="0" fontId="9" fillId="2" borderId="2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right"/>
    </xf>
    <xf numFmtId="180" fontId="9" fillId="2" borderId="15" xfId="0" applyNumberFormat="1" applyFont="1" applyFill="1" applyBorder="1" applyAlignment="1">
      <alignment horizontal="right"/>
    </xf>
    <xf numFmtId="2" fontId="11" fillId="2" borderId="3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right" vertical="center"/>
    </xf>
    <xf numFmtId="0" fontId="3" fillId="2" borderId="36" xfId="0" applyFont="1" applyFill="1" applyBorder="1" applyAlignment="1">
      <alignment wrapText="1"/>
    </xf>
    <xf numFmtId="0" fontId="3" fillId="2" borderId="20" xfId="0" applyFont="1" applyFill="1" applyBorder="1" applyAlignment="1">
      <alignment/>
    </xf>
    <xf numFmtId="0" fontId="3" fillId="2" borderId="32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" fontId="6" fillId="3" borderId="3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 wrapText="1"/>
    </xf>
    <xf numFmtId="4" fontId="6" fillId="3" borderId="7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 wrapText="1"/>
    </xf>
    <xf numFmtId="4" fontId="6" fillId="3" borderId="15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/>
    </xf>
    <xf numFmtId="4" fontId="9" fillId="2" borderId="17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0" fontId="11" fillId="2" borderId="3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wrapText="1"/>
    </xf>
    <xf numFmtId="0" fontId="3" fillId="2" borderId="20" xfId="0" applyFont="1" applyFill="1" applyBorder="1" applyAlignment="1">
      <alignment horizontal="right"/>
    </xf>
    <xf numFmtId="2" fontId="6" fillId="2" borderId="21" xfId="0" applyNumberFormat="1" applyFont="1" applyFill="1" applyBorder="1" applyAlignment="1">
      <alignment horizontal="right"/>
    </xf>
    <xf numFmtId="180" fontId="6" fillId="4" borderId="3" xfId="0" applyNumberFormat="1" applyFont="1" applyFill="1" applyBorder="1" applyAlignment="1">
      <alignment horizontal="right"/>
    </xf>
    <xf numFmtId="2" fontId="3" fillId="2" borderId="3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6" fillId="2" borderId="32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180" fontId="9" fillId="2" borderId="3" xfId="0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180" fontId="9" fillId="2" borderId="30" xfId="0" applyNumberFormat="1" applyFont="1" applyFill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wrapText="1"/>
    </xf>
    <xf numFmtId="0" fontId="9" fillId="2" borderId="3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right"/>
    </xf>
    <xf numFmtId="2" fontId="4" fillId="2" borderId="36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4" fontId="9" fillId="2" borderId="2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180" fontId="6" fillId="2" borderId="7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9" fillId="2" borderId="37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30" xfId="0" applyFont="1" applyFill="1" applyBorder="1" applyAlignment="1">
      <alignment horizontal="center"/>
    </xf>
    <xf numFmtId="0" fontId="9" fillId="2" borderId="34" xfId="0" applyFont="1" applyFill="1" applyBorder="1" applyAlignment="1">
      <alignment wrapText="1"/>
    </xf>
    <xf numFmtId="0" fontId="9" fillId="2" borderId="38" xfId="0" applyFont="1" applyFill="1" applyBorder="1" applyAlignment="1">
      <alignment wrapText="1"/>
    </xf>
    <xf numFmtId="0" fontId="9" fillId="2" borderId="33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34" xfId="0" applyFont="1" applyFill="1" applyBorder="1" applyAlignment="1">
      <alignment/>
    </xf>
    <xf numFmtId="0" fontId="9" fillId="2" borderId="8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181" fontId="6" fillId="2" borderId="2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2" fontId="6" fillId="2" borderId="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2" fontId="6" fillId="2" borderId="7" xfId="0" applyNumberFormat="1" applyFont="1" applyFill="1" applyBorder="1" applyAlignment="1">
      <alignment horizontal="right"/>
    </xf>
    <xf numFmtId="2" fontId="11" fillId="2" borderId="9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2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wrapText="1"/>
    </xf>
    <xf numFmtId="0" fontId="9" fillId="2" borderId="31" xfId="0" applyFont="1" applyFill="1" applyBorder="1" applyAlignment="1">
      <alignment vertical="top" wrapText="1"/>
    </xf>
    <xf numFmtId="0" fontId="9" fillId="2" borderId="32" xfId="0" applyFont="1" applyFill="1" applyBorder="1" applyAlignment="1">
      <alignment wrapText="1"/>
    </xf>
    <xf numFmtId="0" fontId="9" fillId="2" borderId="32" xfId="0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wrapText="1"/>
    </xf>
    <xf numFmtId="0" fontId="3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2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9" fillId="2" borderId="21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21" xfId="0" applyFont="1" applyFill="1" applyBorder="1" applyAlignment="1">
      <alignment horizontal="center"/>
    </xf>
    <xf numFmtId="0" fontId="3" fillId="2" borderId="36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181" fontId="19" fillId="2" borderId="2" xfId="0" applyNumberFormat="1" applyFont="1" applyFill="1" applyBorder="1" applyAlignment="1">
      <alignment horizontal="right"/>
    </xf>
    <xf numFmtId="2" fontId="8" fillId="2" borderId="36" xfId="0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/>
    </xf>
    <xf numFmtId="0" fontId="9" fillId="2" borderId="15" xfId="0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0" fontId="9" fillId="2" borderId="21" xfId="0" applyNumberFormat="1" applyFont="1" applyFill="1" applyBorder="1" applyAlignment="1">
      <alignment horizontal="right"/>
    </xf>
    <xf numFmtId="0" fontId="9" fillId="2" borderId="33" xfId="0" applyFont="1" applyFill="1" applyBorder="1" applyAlignment="1">
      <alignment/>
    </xf>
    <xf numFmtId="0" fontId="9" fillId="2" borderId="8" xfId="0" applyNumberFormat="1" applyFont="1" applyFill="1" applyBorder="1" applyAlignment="1">
      <alignment horizontal="right"/>
    </xf>
    <xf numFmtId="0" fontId="9" fillId="2" borderId="34" xfId="0" applyFont="1" applyFill="1" applyBorder="1" applyAlignment="1">
      <alignment/>
    </xf>
    <xf numFmtId="0" fontId="9" fillId="2" borderId="22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180" fontId="9" fillId="2" borderId="3" xfId="0" applyNumberFormat="1" applyFont="1" applyFill="1" applyBorder="1" applyAlignment="1">
      <alignment horizontal="right"/>
    </xf>
    <xf numFmtId="0" fontId="8" fillId="2" borderId="3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9" fillId="2" borderId="10" xfId="0" applyFont="1" applyFill="1" applyBorder="1" applyAlignment="1">
      <alignment horizontal="right"/>
    </xf>
    <xf numFmtId="0" fontId="9" fillId="2" borderId="13" xfId="0" applyFont="1" applyFill="1" applyBorder="1" applyAlignment="1">
      <alignment wrapText="1"/>
    </xf>
    <xf numFmtId="0" fontId="9" fillId="2" borderId="12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/>
    </xf>
    <xf numFmtId="0" fontId="9" fillId="2" borderId="14" xfId="0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 horizontal="right"/>
    </xf>
    <xf numFmtId="0" fontId="9" fillId="2" borderId="29" xfId="0" applyFont="1" applyFill="1" applyBorder="1" applyAlignment="1">
      <alignment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82" fontId="13" fillId="2" borderId="14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/>
    </xf>
    <xf numFmtId="4" fontId="13" fillId="2" borderId="8" xfId="0" applyNumberFormat="1" applyFont="1" applyFill="1" applyBorder="1" applyAlignment="1">
      <alignment horizontal="right"/>
    </xf>
    <xf numFmtId="4" fontId="13" fillId="2" borderId="17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/>
    </xf>
    <xf numFmtId="4" fontId="9" fillId="2" borderId="3" xfId="0" applyNumberFormat="1" applyFont="1" applyFill="1" applyBorder="1" applyAlignment="1">
      <alignment horizontal="right"/>
    </xf>
    <xf numFmtId="0" fontId="8" fillId="2" borderId="3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center" vertical="center"/>
    </xf>
    <xf numFmtId="179" fontId="6" fillId="3" borderId="3" xfId="20" applyFont="1" applyFill="1" applyBorder="1" applyAlignment="1">
      <alignment horizontal="right"/>
    </xf>
    <xf numFmtId="179" fontId="6" fillId="3" borderId="3" xfId="20" applyFont="1" applyFill="1" applyBorder="1" applyAlignment="1">
      <alignment horizontal="right" vertical="center"/>
    </xf>
    <xf numFmtId="179" fontId="9" fillId="2" borderId="40" xfId="20" applyFont="1" applyFill="1" applyBorder="1" applyAlignment="1">
      <alignment horizontal="right" vertical="center" wrapText="1"/>
    </xf>
    <xf numFmtId="179" fontId="9" fillId="2" borderId="41" xfId="20" applyFont="1" applyFill="1" applyBorder="1" applyAlignment="1">
      <alignment horizontal="right" vertical="center" wrapText="1"/>
    </xf>
    <xf numFmtId="179" fontId="9" fillId="2" borderId="31" xfId="20" applyFont="1" applyFill="1" applyBorder="1" applyAlignment="1">
      <alignment horizontal="right" vertical="center" wrapText="1"/>
    </xf>
    <xf numFmtId="179" fontId="9" fillId="2" borderId="17" xfId="20" applyFont="1" applyFill="1" applyBorder="1" applyAlignment="1">
      <alignment horizontal="right" wrapText="1"/>
    </xf>
    <xf numFmtId="179" fontId="6" fillId="3" borderId="3" xfId="20" applyFont="1" applyFill="1" applyBorder="1" applyAlignment="1">
      <alignment horizontal="right" wrapText="1"/>
    </xf>
    <xf numFmtId="179" fontId="9" fillId="2" borderId="31" xfId="20" applyFont="1" applyFill="1" applyBorder="1" applyAlignment="1">
      <alignment horizontal="right"/>
    </xf>
    <xf numFmtId="179" fontId="9" fillId="2" borderId="31" xfId="20" applyFont="1" applyFill="1" applyBorder="1" applyAlignment="1">
      <alignment horizontal="right" wrapText="1"/>
    </xf>
    <xf numFmtId="179" fontId="9" fillId="2" borderId="42" xfId="20" applyFont="1" applyFill="1" applyBorder="1" applyAlignment="1">
      <alignment horizontal="right"/>
    </xf>
    <xf numFmtId="179" fontId="9" fillId="2" borderId="43" xfId="20" applyFont="1" applyFill="1" applyBorder="1" applyAlignment="1">
      <alignment horizontal="right" wrapText="1"/>
    </xf>
    <xf numFmtId="179" fontId="9" fillId="2" borderId="2" xfId="20" applyFont="1" applyFill="1" applyBorder="1" applyAlignment="1">
      <alignment horizontal="right"/>
    </xf>
    <xf numFmtId="179" fontId="9" fillId="2" borderId="44" xfId="20" applyFont="1" applyFill="1" applyBorder="1" applyAlignment="1">
      <alignment horizontal="right"/>
    </xf>
    <xf numFmtId="179" fontId="9" fillId="2" borderId="32" xfId="20" applyFont="1" applyFill="1" applyBorder="1" applyAlignment="1">
      <alignment horizontal="right" wrapText="1"/>
    </xf>
    <xf numFmtId="179" fontId="9" fillId="2" borderId="2" xfId="20" applyFont="1" applyFill="1" applyBorder="1" applyAlignment="1">
      <alignment horizontal="right" wrapText="1"/>
    </xf>
    <xf numFmtId="179" fontId="9" fillId="2" borderId="45" xfId="20" applyFont="1" applyFill="1" applyBorder="1" applyAlignment="1">
      <alignment horizontal="right"/>
    </xf>
    <xf numFmtId="179" fontId="9" fillId="2" borderId="46" xfId="20" applyFont="1" applyFill="1" applyBorder="1" applyAlignment="1">
      <alignment horizontal="right"/>
    </xf>
    <xf numFmtId="179" fontId="9" fillId="2" borderId="43" xfId="20" applyFont="1" applyFill="1" applyBorder="1" applyAlignment="1">
      <alignment horizontal="right"/>
    </xf>
    <xf numFmtId="179" fontId="9" fillId="2" borderId="42" xfId="20" applyFont="1" applyFill="1" applyBorder="1" applyAlignment="1">
      <alignment horizontal="right" wrapText="1"/>
    </xf>
    <xf numFmtId="179" fontId="9" fillId="2" borderId="45" xfId="20" applyFont="1" applyFill="1" applyBorder="1" applyAlignment="1">
      <alignment horizontal="right" wrapText="1"/>
    </xf>
    <xf numFmtId="179" fontId="9" fillId="2" borderId="7" xfId="20" applyFont="1" applyFill="1" applyBorder="1" applyAlignment="1">
      <alignment horizontal="right"/>
    </xf>
    <xf numFmtId="179" fontId="6" fillId="3" borderId="39" xfId="20" applyFont="1" applyFill="1" applyBorder="1" applyAlignment="1">
      <alignment horizontal="right"/>
    </xf>
    <xf numFmtId="179" fontId="9" fillId="2" borderId="22" xfId="20" applyFont="1" applyFill="1" applyBorder="1" applyAlignment="1">
      <alignment horizontal="right" vertical="center"/>
    </xf>
    <xf numFmtId="179" fontId="9" fillId="2" borderId="8" xfId="20" applyFont="1" applyFill="1" applyBorder="1" applyAlignment="1">
      <alignment horizontal="right"/>
    </xf>
    <xf numFmtId="179" fontId="9" fillId="2" borderId="11" xfId="20" applyFont="1" applyFill="1" applyBorder="1" applyAlignment="1">
      <alignment horizontal="right"/>
    </xf>
    <xf numFmtId="179" fontId="9" fillId="2" borderId="22" xfId="20" applyFont="1" applyFill="1" applyBorder="1" applyAlignment="1">
      <alignment horizontal="right"/>
    </xf>
    <xf numFmtId="179" fontId="9" fillId="2" borderId="30" xfId="20" applyFont="1" applyFill="1" applyBorder="1" applyAlignment="1">
      <alignment horizontal="right" vertical="center"/>
    </xf>
    <xf numFmtId="179" fontId="6" fillId="2" borderId="7" xfId="20" applyFont="1" applyFill="1" applyBorder="1" applyAlignment="1">
      <alignment horizontal="right"/>
    </xf>
    <xf numFmtId="179" fontId="6" fillId="4" borderId="31" xfId="20" applyFont="1" applyFill="1" applyBorder="1" applyAlignment="1">
      <alignment horizontal="right" vertical="center" wrapText="1"/>
    </xf>
    <xf numFmtId="179" fontId="19" fillId="3" borderId="3" xfId="20" applyFont="1" applyFill="1" applyBorder="1" applyAlignment="1">
      <alignment horizontal="right" wrapText="1"/>
    </xf>
    <xf numFmtId="179" fontId="19" fillId="3" borderId="3" xfId="20" applyFont="1" applyFill="1" applyBorder="1" applyAlignment="1">
      <alignment horizontal="right"/>
    </xf>
    <xf numFmtId="179" fontId="3" fillId="2" borderId="17" xfId="20" applyFont="1" applyFill="1" applyBorder="1" applyAlignment="1">
      <alignment horizontal="right" vertical="center" wrapText="1"/>
    </xf>
    <xf numFmtId="179" fontId="9" fillId="2" borderId="3" xfId="20" applyFont="1" applyFill="1" applyBorder="1" applyAlignment="1">
      <alignment horizontal="right" vertical="top" wrapText="1"/>
    </xf>
    <xf numFmtId="179" fontId="9" fillId="2" borderId="15" xfId="20" applyFont="1" applyFill="1" applyBorder="1" applyAlignment="1">
      <alignment horizontal="right" vertical="top" wrapText="1"/>
    </xf>
    <xf numFmtId="179" fontId="9" fillId="2" borderId="17" xfId="20" applyFont="1" applyFill="1" applyBorder="1" applyAlignment="1">
      <alignment horizontal="right" vertical="top" wrapText="1"/>
    </xf>
    <xf numFmtId="179" fontId="9" fillId="2" borderId="21" xfId="20" applyFont="1" applyFill="1" applyBorder="1" applyAlignment="1">
      <alignment horizontal="right" vertical="center"/>
    </xf>
    <xf numFmtId="179" fontId="6" fillId="3" borderId="31" xfId="20" applyFont="1" applyFill="1" applyBorder="1" applyAlignment="1">
      <alignment horizontal="right"/>
    </xf>
    <xf numFmtId="179" fontId="9" fillId="2" borderId="7" xfId="20" applyFont="1" applyFill="1" applyBorder="1" applyAlignment="1">
      <alignment horizontal="right" vertical="center" wrapText="1"/>
    </xf>
    <xf numFmtId="179" fontId="9" fillId="2" borderId="3" xfId="20" applyFont="1" applyFill="1" applyBorder="1" applyAlignment="1">
      <alignment horizontal="right"/>
    </xf>
    <xf numFmtId="179" fontId="9" fillId="2" borderId="21" xfId="20" applyFont="1" applyFill="1" applyBorder="1" applyAlignment="1">
      <alignment horizontal="right"/>
    </xf>
    <xf numFmtId="179" fontId="6" fillId="4" borderId="3" xfId="20" applyFont="1" applyFill="1" applyBorder="1" applyAlignment="1">
      <alignment horizontal="right" vertical="center"/>
    </xf>
    <xf numFmtId="179" fontId="9" fillId="2" borderId="30" xfId="20" applyFont="1" applyFill="1" applyBorder="1" applyAlignment="1">
      <alignment horizontal="right"/>
    </xf>
    <xf numFmtId="179" fontId="9" fillId="2" borderId="13" xfId="20" applyFont="1" applyFill="1" applyBorder="1" applyAlignment="1">
      <alignment horizontal="right"/>
    </xf>
    <xf numFmtId="179" fontId="9" fillId="2" borderId="15" xfId="20" applyFont="1" applyFill="1" applyBorder="1" applyAlignment="1">
      <alignment horizontal="right"/>
    </xf>
    <xf numFmtId="179" fontId="9" fillId="2" borderId="17" xfId="20" applyFont="1" applyFill="1" applyBorder="1" applyAlignment="1">
      <alignment horizontal="right"/>
    </xf>
    <xf numFmtId="179" fontId="6" fillId="4" borderId="21" xfId="20" applyFont="1" applyFill="1" applyBorder="1" applyAlignment="1">
      <alignment horizontal="right"/>
    </xf>
    <xf numFmtId="179" fontId="6" fillId="3" borderId="15" xfId="20" applyFont="1" applyFill="1" applyBorder="1" applyAlignment="1">
      <alignment horizontal="right"/>
    </xf>
    <xf numFmtId="179" fontId="6" fillId="4" borderId="3" xfId="2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179" fontId="6" fillId="3" borderId="3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8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179" fontId="3" fillId="2" borderId="48" xfId="2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9" fontId="3" fillId="2" borderId="4" xfId="20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center" vertical="center" wrapText="1"/>
    </xf>
    <xf numFmtId="179" fontId="3" fillId="2" borderId="49" xfId="20" applyFont="1" applyFill="1" applyBorder="1" applyAlignment="1">
      <alignment vertical="center" wrapText="1"/>
    </xf>
    <xf numFmtId="0" fontId="3" fillId="2" borderId="50" xfId="0" applyFont="1" applyFill="1" applyBorder="1" applyAlignment="1">
      <alignment horizontal="center" vertical="center" wrapText="1"/>
    </xf>
    <xf numFmtId="179" fontId="3" fillId="2" borderId="50" xfId="20" applyFont="1" applyFill="1" applyBorder="1" applyAlignment="1">
      <alignment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79" fontId="23" fillId="2" borderId="39" xfId="2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179" fontId="3" fillId="2" borderId="50" xfId="20" applyFont="1" applyFill="1" applyBorder="1" applyAlignment="1">
      <alignment/>
    </xf>
    <xf numFmtId="0" fontId="8" fillId="2" borderId="27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179" fontId="3" fillId="2" borderId="54" xfId="20" applyFont="1" applyFill="1" applyBorder="1" applyAlignment="1">
      <alignment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79" fontId="3" fillId="2" borderId="55" xfId="20" applyFont="1" applyFill="1" applyBorder="1" applyAlignment="1">
      <alignment vertical="center" wrapText="1"/>
    </xf>
    <xf numFmtId="0" fontId="3" fillId="2" borderId="47" xfId="0" applyFont="1" applyFill="1" applyBorder="1" applyAlignment="1">
      <alignment horizontal="center" vertical="center" wrapText="1"/>
    </xf>
    <xf numFmtId="179" fontId="3" fillId="2" borderId="47" xfId="2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79" fontId="3" fillId="2" borderId="50" xfId="20" applyFont="1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179" fontId="3" fillId="2" borderId="39" xfId="20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179" fontId="3" fillId="2" borderId="48" xfId="20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179" fontId="3" fillId="2" borderId="49" xfId="20" applyFont="1" applyFill="1" applyBorder="1" applyAlignment="1">
      <alignment vertical="center"/>
    </xf>
    <xf numFmtId="0" fontId="3" fillId="2" borderId="54" xfId="0" applyFont="1" applyFill="1" applyBorder="1" applyAlignment="1">
      <alignment horizontal="center" vertical="center"/>
    </xf>
    <xf numFmtId="179" fontId="3" fillId="2" borderId="54" xfId="2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179" fontId="3" fillId="2" borderId="47" xfId="20" applyFont="1" applyFill="1" applyBorder="1" applyAlignment="1">
      <alignment vertical="center"/>
    </xf>
    <xf numFmtId="0" fontId="8" fillId="2" borderId="5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2" borderId="3" xfId="20" applyFont="1" applyFill="1" applyBorder="1" applyAlignment="1">
      <alignment vertical="center"/>
    </xf>
    <xf numFmtId="179" fontId="3" fillId="0" borderId="0" xfId="2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79" fontId="3" fillId="2" borderId="55" xfId="20" applyFont="1" applyFill="1" applyBorder="1" applyAlignment="1">
      <alignment vertical="center"/>
    </xf>
    <xf numFmtId="179" fontId="3" fillId="2" borderId="39" xfId="2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9" fontId="3" fillId="2" borderId="3" xfId="20" applyFont="1" applyFill="1" applyBorder="1" applyAlignment="1">
      <alignment horizontal="center" vertical="center" wrapText="1"/>
    </xf>
    <xf numFmtId="179" fontId="3" fillId="0" borderId="0" xfId="20" applyFont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179" fontId="3" fillId="2" borderId="51" xfId="2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9" fontId="3" fillId="2" borderId="4" xfId="20" applyFont="1" applyFill="1" applyBorder="1" applyAlignment="1">
      <alignment horizontal="center" vertical="center" wrapText="1"/>
    </xf>
    <xf numFmtId="43" fontId="6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wrapText="1"/>
    </xf>
    <xf numFmtId="2" fontId="6" fillId="3" borderId="3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>
      <alignment horizontal="right" wrapText="1"/>
    </xf>
    <xf numFmtId="0" fontId="3" fillId="2" borderId="23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2" fontId="3" fillId="2" borderId="22" xfId="0" applyNumberFormat="1" applyFont="1" applyFill="1" applyBorder="1" applyAlignment="1">
      <alignment horizontal="right" wrapText="1"/>
    </xf>
    <xf numFmtId="2" fontId="6" fillId="3" borderId="15" xfId="0" applyNumberFormat="1" applyFont="1" applyFill="1" applyBorder="1" applyAlignment="1">
      <alignment horizontal="right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8" xfId="0" applyFont="1" applyFill="1" applyBorder="1" applyAlignment="1">
      <alignment wrapText="1"/>
    </xf>
    <xf numFmtId="0" fontId="3" fillId="2" borderId="59" xfId="0" applyFont="1" applyFill="1" applyBorder="1" applyAlignment="1">
      <alignment wrapText="1"/>
    </xf>
    <xf numFmtId="2" fontId="3" fillId="2" borderId="1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0" fontId="3" fillId="2" borderId="33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 wrapText="1"/>
    </xf>
    <xf numFmtId="0" fontId="3" fillId="2" borderId="34" xfId="0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60" xfId="0" applyFont="1" applyFill="1" applyBorder="1" applyAlignment="1">
      <alignment wrapText="1"/>
    </xf>
    <xf numFmtId="0" fontId="3" fillId="2" borderId="48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left" wrapText="1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3" xfId="0" applyFont="1" applyFill="1" applyBorder="1" applyAlignment="1">
      <alignment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wrapText="1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left" vertical="center" wrapText="1"/>
    </xf>
    <xf numFmtId="2" fontId="8" fillId="2" borderId="55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wrapText="1"/>
    </xf>
    <xf numFmtId="0" fontId="3" fillId="2" borderId="28" xfId="0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21" fillId="2" borderId="0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left" wrapText="1"/>
    </xf>
    <xf numFmtId="0" fontId="3" fillId="2" borderId="4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wrapText="1"/>
    </xf>
    <xf numFmtId="0" fontId="3" fillId="2" borderId="33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left" wrapText="1"/>
    </xf>
    <xf numFmtId="0" fontId="3" fillId="2" borderId="62" xfId="0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right"/>
    </xf>
    <xf numFmtId="0" fontId="3" fillId="2" borderId="34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63" xfId="0" applyNumberFormat="1" applyFont="1" applyFill="1" applyBorder="1" applyAlignment="1">
      <alignment horizontal="right" vertical="center" wrapText="1"/>
    </xf>
    <xf numFmtId="4" fontId="3" fillId="2" borderId="64" xfId="0" applyNumberFormat="1" applyFont="1" applyFill="1" applyBorder="1" applyAlignment="1">
      <alignment horizontal="right" vertical="center" wrapText="1"/>
    </xf>
    <xf numFmtId="4" fontId="3" fillId="2" borderId="65" xfId="0" applyNumberFormat="1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0" fontId="3" fillId="2" borderId="33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wrapText="1"/>
    </xf>
    <xf numFmtId="0" fontId="3" fillId="2" borderId="66" xfId="0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0" fontId="3" fillId="2" borderId="59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left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3" fillId="2" borderId="60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21" fillId="2" borderId="38" xfId="0" applyFont="1" applyFill="1" applyBorder="1" applyAlignment="1">
      <alignment horizontal="left" wrapText="1"/>
    </xf>
    <xf numFmtId="0" fontId="3" fillId="2" borderId="59" xfId="0" applyFont="1" applyFill="1" applyBorder="1" applyAlignment="1">
      <alignment horizontal="center"/>
    </xf>
    <xf numFmtId="0" fontId="21" fillId="2" borderId="38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21" fillId="2" borderId="34" xfId="0" applyFont="1" applyFill="1" applyBorder="1" applyAlignment="1">
      <alignment horizontal="left" wrapText="1"/>
    </xf>
    <xf numFmtId="4" fontId="6" fillId="3" borderId="17" xfId="0" applyNumberFormat="1" applyFont="1" applyFill="1" applyBorder="1" applyAlignment="1">
      <alignment horizontal="right"/>
    </xf>
    <xf numFmtId="0" fontId="3" fillId="2" borderId="34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81" fontId="21" fillId="2" borderId="0" xfId="0" applyNumberFormat="1" applyFont="1" applyFill="1" applyAlignment="1">
      <alignment/>
    </xf>
    <xf numFmtId="2" fontId="5" fillId="2" borderId="36" xfId="0" applyNumberFormat="1" applyFont="1" applyFill="1" applyBorder="1" applyAlignment="1">
      <alignment horizontal="center" wrapText="1"/>
    </xf>
    <xf numFmtId="2" fontId="5" fillId="2" borderId="20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 wrapText="1"/>
    </xf>
    <xf numFmtId="2" fontId="5" fillId="2" borderId="32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0" fontId="3" fillId="2" borderId="61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 wrapText="1"/>
    </xf>
    <xf numFmtId="0" fontId="3" fillId="2" borderId="62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/>
    </xf>
    <xf numFmtId="0" fontId="3" fillId="2" borderId="67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66" xfId="0" applyFont="1" applyFill="1" applyBorder="1" applyAlignment="1">
      <alignment wrapText="1"/>
    </xf>
    <xf numFmtId="0" fontId="3" fillId="2" borderId="51" xfId="0" applyFont="1" applyFill="1" applyBorder="1" applyAlignment="1">
      <alignment horizontal="center"/>
    </xf>
    <xf numFmtId="0" fontId="3" fillId="2" borderId="68" xfId="0" applyFont="1" applyFill="1" applyBorder="1" applyAlignment="1">
      <alignment wrapText="1"/>
    </xf>
    <xf numFmtId="0" fontId="3" fillId="2" borderId="41" xfId="0" applyFont="1" applyFill="1" applyBorder="1" applyAlignment="1">
      <alignment wrapText="1"/>
    </xf>
    <xf numFmtId="0" fontId="3" fillId="2" borderId="40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2" fontId="8" fillId="2" borderId="49" xfId="0" applyNumberFormat="1" applyFont="1" applyFill="1" applyBorder="1" applyAlignment="1">
      <alignment vertical="center" wrapText="1"/>
    </xf>
    <xf numFmtId="2" fontId="8" fillId="2" borderId="4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vertical="top" wrapText="1"/>
    </xf>
    <xf numFmtId="0" fontId="3" fillId="2" borderId="31" xfId="0" applyFont="1" applyFill="1" applyBorder="1" applyAlignment="1">
      <alignment horizontal="center" vertical="center" wrapText="1"/>
    </xf>
    <xf numFmtId="179" fontId="3" fillId="2" borderId="31" xfId="2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179" fontId="3" fillId="2" borderId="7" xfId="2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1" xfId="0" applyFont="1" applyFill="1" applyBorder="1" applyAlignment="1">
      <alignment horizontal="center" vertical="top" wrapText="1"/>
    </xf>
    <xf numFmtId="179" fontId="3" fillId="2" borderId="31" xfId="20" applyFont="1" applyFill="1" applyBorder="1" applyAlignment="1">
      <alignment horizontal="center" vertical="top" wrapText="1"/>
    </xf>
    <xf numFmtId="180" fontId="6" fillId="3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179" fontId="3" fillId="2" borderId="7" xfId="2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wrapText="1"/>
    </xf>
    <xf numFmtId="0" fontId="3" fillId="2" borderId="3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3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79" fontId="3" fillId="2" borderId="2" xfId="2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9" fontId="3" fillId="2" borderId="15" xfId="20" applyFont="1" applyFill="1" applyBorder="1" applyAlignment="1">
      <alignment horizontal="center" vertical="center" wrapText="1"/>
    </xf>
    <xf numFmtId="179" fontId="3" fillId="2" borderId="3" xfId="20" applyFont="1" applyFill="1" applyBorder="1" applyAlignment="1">
      <alignment horizontal="right" vertical="center" wrapText="1"/>
    </xf>
    <xf numFmtId="179" fontId="3" fillId="2" borderId="15" xfId="20" applyFont="1" applyFill="1" applyBorder="1" applyAlignment="1">
      <alignment horizontal="right" vertical="center" wrapText="1"/>
    </xf>
    <xf numFmtId="179" fontId="3" fillId="2" borderId="31" xfId="20" applyFont="1" applyFill="1" applyBorder="1" applyAlignment="1">
      <alignment horizontal="right" vertical="top" wrapText="1"/>
    </xf>
    <xf numFmtId="179" fontId="3" fillId="2" borderId="7" xfId="20" applyFont="1" applyFill="1" applyBorder="1" applyAlignment="1">
      <alignment horizontal="right" vertical="top" wrapText="1"/>
    </xf>
    <xf numFmtId="182" fontId="3" fillId="5" borderId="0" xfId="0" applyNumberFormat="1" applyFont="1" applyFill="1" applyBorder="1" applyAlignment="1">
      <alignment/>
    </xf>
    <xf numFmtId="182" fontId="21" fillId="5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182" fontId="3" fillId="0" borderId="0" xfId="0" applyNumberFormat="1" applyFont="1" applyFill="1" applyBorder="1" applyAlignment="1">
      <alignment horizontal="right"/>
    </xf>
    <xf numFmtId="182" fontId="21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 wrapText="1"/>
    </xf>
    <xf numFmtId="2" fontId="21" fillId="2" borderId="2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/>
    </xf>
    <xf numFmtId="0" fontId="21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2" borderId="3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3" fillId="2" borderId="27" xfId="0" applyFont="1" applyFill="1" applyBorder="1" applyAlignment="1">
      <alignment wrapText="1"/>
    </xf>
    <xf numFmtId="0" fontId="3" fillId="2" borderId="28" xfId="0" applyFont="1" applyFill="1" applyBorder="1" applyAlignment="1">
      <alignment/>
    </xf>
    <xf numFmtId="0" fontId="3" fillId="2" borderId="10" xfId="0" applyFont="1" applyFill="1" applyBorder="1" applyAlignment="1">
      <alignment vertical="center" wrapText="1"/>
    </xf>
    <xf numFmtId="182" fontId="3" fillId="0" borderId="0" xfId="0" applyNumberFormat="1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14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31" xfId="0" applyFont="1" applyFill="1" applyBorder="1" applyAlignment="1">
      <alignment horizontal="right"/>
    </xf>
    <xf numFmtId="179" fontId="6" fillId="3" borderId="3" xfId="20" applyFont="1" applyFill="1" applyBorder="1" applyAlignment="1">
      <alignment/>
    </xf>
    <xf numFmtId="179" fontId="23" fillId="2" borderId="4" xfId="20" applyFont="1" applyFill="1" applyBorder="1" applyAlignment="1">
      <alignment horizontal="right"/>
    </xf>
    <xf numFmtId="179" fontId="23" fillId="2" borderId="51" xfId="20" applyFont="1" applyFill="1" applyBorder="1" applyAlignment="1">
      <alignment horizontal="right"/>
    </xf>
    <xf numFmtId="179" fontId="6" fillId="3" borderId="3" xfId="20" applyFont="1" applyFill="1" applyBorder="1" applyAlignment="1">
      <alignment horizontal="right" vertical="justify"/>
    </xf>
    <xf numFmtId="179" fontId="3" fillId="2" borderId="30" xfId="20" applyFont="1" applyFill="1" applyBorder="1" applyAlignment="1">
      <alignment horizontal="right" vertical="center" wrapText="1"/>
    </xf>
    <xf numFmtId="179" fontId="3" fillId="2" borderId="11" xfId="20" applyFont="1" applyFill="1" applyBorder="1" applyAlignment="1">
      <alignment horizontal="right" vertical="center" wrapText="1"/>
    </xf>
    <xf numFmtId="179" fontId="3" fillId="2" borderId="13" xfId="20" applyFont="1" applyFill="1" applyBorder="1" applyAlignment="1">
      <alignment horizontal="right" vertical="center" wrapText="1"/>
    </xf>
    <xf numFmtId="179" fontId="3" fillId="2" borderId="22" xfId="20" applyFont="1" applyFill="1" applyBorder="1" applyAlignment="1">
      <alignment horizontal="right"/>
    </xf>
    <xf numFmtId="179" fontId="3" fillId="2" borderId="8" xfId="20" applyFont="1" applyFill="1" applyBorder="1" applyAlignment="1">
      <alignment horizontal="right" vertical="center" wrapText="1"/>
    </xf>
    <xf numFmtId="179" fontId="3" fillId="2" borderId="11" xfId="20" applyFont="1" applyFill="1" applyBorder="1" applyAlignment="1">
      <alignment horizontal="right" wrapText="1"/>
    </xf>
    <xf numFmtId="179" fontId="3" fillId="2" borderId="22" xfId="20" applyFont="1" applyFill="1" applyBorder="1" applyAlignment="1">
      <alignment horizontal="right" wrapText="1"/>
    </xf>
    <xf numFmtId="179" fontId="3" fillId="2" borderId="3" xfId="20" applyFont="1" applyFill="1" applyBorder="1" applyAlignment="1">
      <alignment horizontal="right"/>
    </xf>
    <xf numFmtId="179" fontId="3" fillId="2" borderId="42" xfId="20" applyFont="1" applyFill="1" applyBorder="1" applyAlignment="1">
      <alignment horizontal="right" wrapText="1"/>
    </xf>
    <xf numFmtId="179" fontId="3" fillId="2" borderId="45" xfId="20" applyFont="1" applyFill="1" applyBorder="1" applyAlignment="1">
      <alignment horizontal="right" wrapText="1"/>
    </xf>
    <xf numFmtId="179" fontId="3" fillId="2" borderId="43" xfId="20" applyFont="1" applyFill="1" applyBorder="1" applyAlignment="1">
      <alignment horizontal="right" wrapText="1"/>
    </xf>
    <xf numFmtId="179" fontId="3" fillId="2" borderId="3" xfId="20" applyFont="1" applyFill="1" applyBorder="1" applyAlignment="1">
      <alignment horizontal="right" wrapText="1"/>
    </xf>
    <xf numFmtId="179" fontId="3" fillId="2" borderId="63" xfId="20" applyFont="1" applyFill="1" applyBorder="1" applyAlignment="1">
      <alignment horizontal="right" wrapText="1"/>
    </xf>
    <xf numFmtId="179" fontId="3" fillId="2" borderId="65" xfId="20" applyFont="1" applyFill="1" applyBorder="1" applyAlignment="1">
      <alignment horizontal="right"/>
    </xf>
    <xf numFmtId="179" fontId="3" fillId="2" borderId="30" xfId="20" applyFont="1" applyFill="1" applyBorder="1" applyAlignment="1">
      <alignment horizontal="right"/>
    </xf>
    <xf numFmtId="179" fontId="3" fillId="2" borderId="13" xfId="20" applyFont="1" applyFill="1" applyBorder="1" applyAlignment="1">
      <alignment horizontal="right" wrapText="1"/>
    </xf>
    <xf numFmtId="179" fontId="3" fillId="2" borderId="8" xfId="20" applyFont="1" applyFill="1" applyBorder="1" applyAlignment="1">
      <alignment horizontal="right"/>
    </xf>
    <xf numFmtId="179" fontId="3" fillId="2" borderId="11" xfId="20" applyFont="1" applyFill="1" applyBorder="1" applyAlignment="1">
      <alignment horizontal="right"/>
    </xf>
    <xf numFmtId="179" fontId="3" fillId="2" borderId="22" xfId="20" applyFont="1" applyFill="1" applyBorder="1" applyAlignment="1">
      <alignment horizontal="right" vertical="center" wrapText="1"/>
    </xf>
    <xf numFmtId="179" fontId="3" fillId="2" borderId="17" xfId="20" applyFont="1" applyFill="1" applyBorder="1" applyAlignment="1">
      <alignment horizontal="right"/>
    </xf>
    <xf numFmtId="179" fontId="3" fillId="2" borderId="32" xfId="20" applyFont="1" applyFill="1" applyBorder="1" applyAlignment="1">
      <alignment horizontal="right"/>
    </xf>
    <xf numFmtId="179" fontId="6" fillId="3" borderId="7" xfId="20" applyFont="1" applyFill="1" applyBorder="1" applyAlignment="1">
      <alignment horizontal="right"/>
    </xf>
    <xf numFmtId="179" fontId="3" fillId="2" borderId="69" xfId="20" applyFont="1" applyFill="1" applyBorder="1" applyAlignment="1">
      <alignment horizontal="right" vertical="center"/>
    </xf>
    <xf numFmtId="179" fontId="3" fillId="2" borderId="63" xfId="20" applyFont="1" applyFill="1" applyBorder="1" applyAlignment="1">
      <alignment horizontal="right"/>
    </xf>
    <xf numFmtId="179" fontId="6" fillId="3" borderId="17" xfId="20" applyFont="1" applyFill="1" applyBorder="1" applyAlignment="1">
      <alignment horizontal="right"/>
    </xf>
    <xf numFmtId="179" fontId="3" fillId="2" borderId="4" xfId="20" applyFont="1" applyFill="1" applyBorder="1" applyAlignment="1">
      <alignment horizontal="right" vertical="center"/>
    </xf>
    <xf numFmtId="179" fontId="3" fillId="2" borderId="70" xfId="20" applyFont="1" applyFill="1" applyBorder="1" applyAlignment="1">
      <alignment horizontal="right"/>
    </xf>
    <xf numFmtId="179" fontId="6" fillId="2" borderId="21" xfId="20" applyFont="1" applyFill="1" applyBorder="1" applyAlignment="1">
      <alignment horizontal="right"/>
    </xf>
    <xf numFmtId="179" fontId="3" fillId="2" borderId="64" xfId="20" applyFont="1" applyFill="1" applyBorder="1" applyAlignment="1">
      <alignment horizontal="right"/>
    </xf>
    <xf numFmtId="179" fontId="3" fillId="2" borderId="64" xfId="20" applyFont="1" applyFill="1" applyBorder="1" applyAlignment="1">
      <alignment horizontal="right" wrapText="1"/>
    </xf>
    <xf numFmtId="179" fontId="3" fillId="2" borderId="4" xfId="20" applyFont="1" applyFill="1" applyBorder="1" applyAlignment="1">
      <alignment horizontal="center"/>
    </xf>
    <xf numFmtId="179" fontId="6" fillId="3" borderId="4" xfId="20" applyFont="1" applyFill="1" applyBorder="1" applyAlignment="1">
      <alignment horizontal="center"/>
    </xf>
    <xf numFmtId="179" fontId="3" fillId="2" borderId="3" xfId="20" applyFont="1" applyFill="1" applyBorder="1" applyAlignment="1">
      <alignment/>
    </xf>
    <xf numFmtId="179" fontId="3" fillId="2" borderId="30" xfId="20" applyFont="1" applyFill="1" applyBorder="1" applyAlignment="1">
      <alignment/>
    </xf>
    <xf numFmtId="179" fontId="3" fillId="2" borderId="11" xfId="20" applyFont="1" applyFill="1" applyBorder="1" applyAlignment="1">
      <alignment/>
    </xf>
    <xf numFmtId="179" fontId="3" fillId="2" borderId="13" xfId="20" applyFont="1" applyFill="1" applyBorder="1" applyAlignment="1">
      <alignment/>
    </xf>
    <xf numFmtId="179" fontId="3" fillId="2" borderId="8" xfId="20" applyFont="1" applyFill="1" applyBorder="1" applyAlignment="1">
      <alignment/>
    </xf>
    <xf numFmtId="179" fontId="3" fillId="2" borderId="22" xfId="20" applyFont="1" applyFill="1" applyBorder="1" applyAlignment="1">
      <alignment/>
    </xf>
    <xf numFmtId="179" fontId="3" fillId="2" borderId="11" xfId="20" applyFont="1" applyFill="1" applyBorder="1" applyAlignment="1">
      <alignment horizontal="right" vertical="top"/>
    </xf>
    <xf numFmtId="179" fontId="3" fillId="2" borderId="13" xfId="20" applyFont="1" applyFill="1" applyBorder="1" applyAlignment="1">
      <alignment horizontal="right" vertical="top"/>
    </xf>
    <xf numFmtId="179" fontId="3" fillId="2" borderId="3" xfId="20" applyFont="1" applyFill="1" applyBorder="1" applyAlignment="1">
      <alignment horizontal="right" vertical="top"/>
    </xf>
    <xf numFmtId="179" fontId="3" fillId="2" borderId="13" xfId="20" applyFont="1" applyFill="1" applyBorder="1" applyAlignment="1">
      <alignment horizontal="right"/>
    </xf>
    <xf numFmtId="179" fontId="3" fillId="2" borderId="15" xfId="20" applyFont="1" applyFill="1" applyBorder="1" applyAlignment="1">
      <alignment/>
    </xf>
    <xf numFmtId="179" fontId="3" fillId="2" borderId="31" xfId="20" applyFont="1" applyFill="1" applyBorder="1" applyAlignment="1">
      <alignment/>
    </xf>
    <xf numFmtId="179" fontId="3" fillId="2" borderId="42" xfId="20" applyFont="1" applyFill="1" applyBorder="1" applyAlignment="1">
      <alignment horizontal="right"/>
    </xf>
    <xf numFmtId="179" fontId="3" fillId="2" borderId="45" xfId="20" applyFont="1" applyFill="1" applyBorder="1" applyAlignment="1">
      <alignment horizontal="right"/>
    </xf>
    <xf numFmtId="179" fontId="3" fillId="2" borderId="43" xfId="20" applyFont="1" applyFill="1" applyBorder="1" applyAlignment="1">
      <alignment horizontal="right"/>
    </xf>
    <xf numFmtId="179" fontId="3" fillId="2" borderId="46" xfId="20" applyFont="1" applyFill="1" applyBorder="1" applyAlignment="1">
      <alignment horizontal="right"/>
    </xf>
    <xf numFmtId="179" fontId="3" fillId="2" borderId="42" xfId="20" applyFont="1" applyFill="1" applyBorder="1" applyAlignment="1">
      <alignment/>
    </xf>
    <xf numFmtId="179" fontId="3" fillId="2" borderId="45" xfId="20" applyFont="1" applyFill="1" applyBorder="1" applyAlignment="1">
      <alignment/>
    </xf>
    <xf numFmtId="179" fontId="3" fillId="2" borderId="46" xfId="20" applyFont="1" applyFill="1" applyBorder="1" applyAlignment="1">
      <alignment/>
    </xf>
    <xf numFmtId="179" fontId="3" fillId="2" borderId="8" xfId="20" applyFont="1" applyFill="1" applyBorder="1" applyAlignment="1">
      <alignment wrapText="1"/>
    </xf>
    <xf numFmtId="179" fontId="3" fillId="2" borderId="11" xfId="20" applyFont="1" applyFill="1" applyBorder="1" applyAlignment="1">
      <alignment wrapText="1"/>
    </xf>
    <xf numFmtId="179" fontId="3" fillId="2" borderId="13" xfId="20" applyFont="1" applyFill="1" applyBorder="1" applyAlignment="1">
      <alignment wrapText="1"/>
    </xf>
    <xf numFmtId="179" fontId="3" fillId="2" borderId="17" xfId="20" applyFont="1" applyFill="1" applyBorder="1" applyAlignment="1">
      <alignment/>
    </xf>
    <xf numFmtId="179" fontId="29" fillId="4" borderId="3" xfId="20" applyFont="1" applyFill="1" applyBorder="1" applyAlignment="1">
      <alignment horizontal="right"/>
    </xf>
    <xf numFmtId="0" fontId="10" fillId="4" borderId="2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6" fillId="2" borderId="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179" fontId="6" fillId="3" borderId="15" xfId="2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wrapText="1"/>
    </xf>
    <xf numFmtId="179" fontId="6" fillId="3" borderId="7" xfId="20" applyFont="1" applyFill="1" applyBorder="1" applyAlignment="1">
      <alignment horizontal="right" vertical="center" wrapText="1"/>
    </xf>
    <xf numFmtId="179" fontId="3" fillId="0" borderId="0" xfId="0" applyNumberFormat="1" applyFont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179" fontId="12" fillId="2" borderId="2" xfId="2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9" fontId="12" fillId="2" borderId="7" xfId="2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179" fontId="9" fillId="2" borderId="70" xfId="2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179" fontId="9" fillId="2" borderId="64" xfId="20" applyFont="1" applyFill="1" applyBorder="1" applyAlignment="1">
      <alignment horizontal="right" vertical="center" wrapText="1"/>
    </xf>
    <xf numFmtId="0" fontId="9" fillId="2" borderId="50" xfId="0" applyFont="1" applyFill="1" applyBorder="1" applyAlignment="1">
      <alignment horizontal="center" vertical="center" wrapText="1"/>
    </xf>
    <xf numFmtId="179" fontId="9" fillId="2" borderId="65" xfId="20" applyFont="1" applyFill="1" applyBorder="1" applyAlignment="1">
      <alignment horizontal="right" vertical="center" wrapText="1"/>
    </xf>
    <xf numFmtId="179" fontId="19" fillId="3" borderId="52" xfId="20" applyFont="1" applyFill="1" applyBorder="1" applyAlignment="1">
      <alignment horizontal="right" vertical="center" wrapText="1"/>
    </xf>
    <xf numFmtId="0" fontId="9" fillId="2" borderId="49" xfId="0" applyFont="1" applyFill="1" applyBorder="1" applyAlignment="1">
      <alignment horizontal="center" vertical="center" wrapText="1"/>
    </xf>
    <xf numFmtId="179" fontId="9" fillId="2" borderId="71" xfId="20" applyFont="1" applyFill="1" applyBorder="1" applyAlignment="1">
      <alignment horizontal="right" vertical="center" wrapText="1"/>
    </xf>
    <xf numFmtId="179" fontId="19" fillId="6" borderId="52" xfId="2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179" fontId="9" fillId="2" borderId="63" xfId="20" applyFont="1" applyFill="1" applyBorder="1" applyAlignment="1">
      <alignment horizontal="right" vertical="center" wrapText="1"/>
    </xf>
    <xf numFmtId="179" fontId="19" fillId="6" borderId="72" xfId="20" applyFont="1" applyFill="1" applyBorder="1" applyAlignment="1">
      <alignment horizontal="right" vertical="center" wrapText="1"/>
    </xf>
    <xf numFmtId="0" fontId="9" fillId="2" borderId="39" xfId="0" applyFont="1" applyFill="1" applyBorder="1" applyAlignment="1">
      <alignment horizontal="center" vertical="center" wrapText="1"/>
    </xf>
    <xf numFmtId="179" fontId="9" fillId="2" borderId="72" xfId="20" applyFont="1" applyFill="1" applyBorder="1" applyAlignment="1">
      <alignment horizontal="right" vertical="center" wrapText="1"/>
    </xf>
    <xf numFmtId="179" fontId="19" fillId="3" borderId="72" xfId="20" applyFont="1" applyFill="1" applyBorder="1" applyAlignment="1">
      <alignment horizontal="right" vertical="center" wrapText="1"/>
    </xf>
    <xf numFmtId="43" fontId="9" fillId="2" borderId="64" xfId="0" applyNumberFormat="1" applyFont="1" applyFill="1" applyBorder="1" applyAlignment="1">
      <alignment horizontal="right"/>
    </xf>
    <xf numFmtId="43" fontId="19" fillId="3" borderId="70" xfId="0" applyNumberFormat="1" applyFont="1" applyFill="1" applyBorder="1" applyAlignment="1">
      <alignment horizontal="right"/>
    </xf>
    <xf numFmtId="0" fontId="9" fillId="2" borderId="63" xfId="0" applyFont="1" applyFill="1" applyBorder="1" applyAlignment="1">
      <alignment horizontal="right" vertical="center" wrapText="1"/>
    </xf>
    <xf numFmtId="0" fontId="9" fillId="2" borderId="65" xfId="0" applyFont="1" applyFill="1" applyBorder="1" applyAlignment="1">
      <alignment horizontal="right" vertical="center" wrapText="1"/>
    </xf>
    <xf numFmtId="0" fontId="9" fillId="2" borderId="5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179" fontId="9" fillId="2" borderId="52" xfId="20" applyFont="1" applyFill="1" applyBorder="1" applyAlignment="1">
      <alignment horizontal="right" vertical="center" wrapText="1"/>
    </xf>
    <xf numFmtId="179" fontId="9" fillId="2" borderId="4" xfId="20" applyFont="1" applyFill="1" applyBorder="1" applyAlignment="1">
      <alignment horizontal="right" vertical="center" wrapText="1"/>
    </xf>
    <xf numFmtId="179" fontId="19" fillId="3" borderId="69" xfId="20" applyFont="1" applyFill="1" applyBorder="1" applyAlignment="1">
      <alignment horizontal="right" vertical="center" wrapText="1"/>
    </xf>
    <xf numFmtId="179" fontId="19" fillId="3" borderId="73" xfId="20" applyFont="1" applyFill="1" applyBorder="1" applyAlignment="1">
      <alignment horizontal="right" vertical="center" wrapText="1"/>
    </xf>
    <xf numFmtId="43" fontId="9" fillId="2" borderId="72" xfId="0" applyNumberFormat="1" applyFont="1" applyFill="1" applyBorder="1" applyAlignment="1">
      <alignment horizontal="right" vertical="center" wrapText="1"/>
    </xf>
    <xf numFmtId="43" fontId="19" fillId="3" borderId="52" xfId="0" applyNumberFormat="1" applyFont="1" applyFill="1" applyBorder="1" applyAlignment="1">
      <alignment horizontal="right" vertical="center" wrapText="1"/>
    </xf>
    <xf numFmtId="43" fontId="9" fillId="2" borderId="63" xfId="0" applyNumberFormat="1" applyFont="1" applyFill="1" applyBorder="1" applyAlignment="1">
      <alignment horizontal="right" vertical="center" wrapText="1"/>
    </xf>
    <xf numFmtId="43" fontId="9" fillId="2" borderId="71" xfId="0" applyNumberFormat="1" applyFont="1" applyFill="1" applyBorder="1" applyAlignment="1">
      <alignment horizontal="right" vertical="center" wrapText="1"/>
    </xf>
    <xf numFmtId="179" fontId="19" fillId="3" borderId="32" xfId="2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3" fontId="16" fillId="2" borderId="31" xfId="0" applyNumberFormat="1" applyFont="1" applyFill="1" applyBorder="1" applyAlignment="1">
      <alignment horizontal="right" vertical="center" wrapText="1"/>
    </xf>
    <xf numFmtId="179" fontId="19" fillId="4" borderId="7" xfId="2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179" fontId="19" fillId="2" borderId="2" xfId="2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4" fontId="3" fillId="0" borderId="0" xfId="0" applyNumberFormat="1" applyFont="1" applyAlignment="1">
      <alignment/>
    </xf>
    <xf numFmtId="0" fontId="9" fillId="2" borderId="7" xfId="0" applyFont="1" applyFill="1" applyBorder="1" applyAlignment="1">
      <alignment horizontal="center" vertical="top" wrapText="1"/>
    </xf>
    <xf numFmtId="179" fontId="9" fillId="2" borderId="7" xfId="20" applyFont="1" applyFill="1" applyBorder="1" applyAlignment="1">
      <alignment horizontal="right" vertical="top" wrapText="1"/>
    </xf>
    <xf numFmtId="180" fontId="19" fillId="3" borderId="3" xfId="0" applyNumberFormat="1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center" vertical="top" wrapText="1"/>
    </xf>
    <xf numFmtId="179" fontId="9" fillId="2" borderId="31" xfId="20" applyFont="1" applyFill="1" applyBorder="1" applyAlignment="1">
      <alignment horizontal="right" vertical="top" wrapText="1"/>
    </xf>
    <xf numFmtId="2" fontId="19" fillId="3" borderId="3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top" wrapText="1"/>
    </xf>
    <xf numFmtId="179" fontId="9" fillId="2" borderId="21" xfId="20" applyFont="1" applyFill="1" applyBorder="1" applyAlignment="1">
      <alignment horizontal="right" vertical="top" wrapText="1"/>
    </xf>
    <xf numFmtId="0" fontId="11" fillId="2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right" vertical="center"/>
    </xf>
    <xf numFmtId="0" fontId="10" fillId="2" borderId="36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2" fontId="6" fillId="2" borderId="32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vertical="center"/>
    </xf>
    <xf numFmtId="2" fontId="13" fillId="2" borderId="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2" fontId="12" fillId="2" borderId="6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wrapText="1"/>
    </xf>
    <xf numFmtId="0" fontId="9" fillId="2" borderId="48" xfId="0" applyFont="1" applyFill="1" applyBorder="1" applyAlignment="1">
      <alignment horizontal="center"/>
    </xf>
    <xf numFmtId="0" fontId="9" fillId="2" borderId="40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41" xfId="0" applyFont="1" applyFill="1" applyBorder="1" applyAlignment="1">
      <alignment wrapText="1"/>
    </xf>
    <xf numFmtId="0" fontId="9" fillId="2" borderId="49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2" borderId="75" xfId="0" applyFont="1" applyFill="1" applyBorder="1" applyAlignment="1">
      <alignment wrapText="1"/>
    </xf>
    <xf numFmtId="0" fontId="9" fillId="2" borderId="7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179" fontId="6" fillId="0" borderId="0" xfId="20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11" fillId="2" borderId="3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182" fontId="9" fillId="2" borderId="4" xfId="0" applyNumberFormat="1" applyFont="1" applyFill="1" applyBorder="1" applyAlignment="1">
      <alignment horizontal="right"/>
    </xf>
    <xf numFmtId="0" fontId="9" fillId="2" borderId="51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182" fontId="9" fillId="2" borderId="49" xfId="0" applyNumberFormat="1" applyFont="1" applyFill="1" applyBorder="1" applyAlignment="1">
      <alignment horizontal="right"/>
    </xf>
    <xf numFmtId="182" fontId="9" fillId="2" borderId="51" xfId="0" applyNumberFormat="1" applyFont="1" applyFill="1" applyBorder="1" applyAlignment="1">
      <alignment horizontal="right"/>
    </xf>
    <xf numFmtId="181" fontId="21" fillId="2" borderId="0" xfId="0" applyNumberFormat="1" applyFont="1" applyFill="1" applyAlignment="1">
      <alignment horizontal="right"/>
    </xf>
    <xf numFmtId="0" fontId="3" fillId="2" borderId="8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vertical="justify" wrapText="1"/>
    </xf>
    <xf numFmtId="0" fontId="3" fillId="2" borderId="50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vertical="center" wrapText="1"/>
    </xf>
    <xf numFmtId="2" fontId="6" fillId="2" borderId="32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/>
    </xf>
    <xf numFmtId="0" fontId="35" fillId="2" borderId="1" xfId="20" applyNumberFormat="1" applyFont="1" applyFill="1" applyBorder="1" applyAlignment="1">
      <alignment horizontal="center" vertical="center" wrapText="1"/>
    </xf>
    <xf numFmtId="0" fontId="36" fillId="2" borderId="0" xfId="20" applyNumberFormat="1" applyFont="1" applyFill="1" applyBorder="1" applyAlignment="1">
      <alignment horizontal="right" vertical="center" wrapText="1"/>
    </xf>
    <xf numFmtId="2" fontId="13" fillId="2" borderId="2" xfId="20" applyNumberFormat="1" applyFont="1" applyFill="1" applyBorder="1" applyAlignment="1">
      <alignment horizontal="right" vertical="center" wrapText="1"/>
    </xf>
    <xf numFmtId="179" fontId="35" fillId="2" borderId="5" xfId="20" applyFont="1" applyFill="1" applyBorder="1" applyAlignment="1">
      <alignment horizontal="center" vertical="center" wrapText="1"/>
    </xf>
    <xf numFmtId="0" fontId="34" fillId="2" borderId="6" xfId="20" applyNumberFormat="1" applyFont="1" applyFill="1" applyBorder="1" applyAlignment="1">
      <alignment horizontal="right" vertical="center" wrapText="1"/>
    </xf>
    <xf numFmtId="2" fontId="13" fillId="2" borderId="7" xfId="2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3" fillId="2" borderId="39" xfId="0" applyFont="1" applyFill="1" applyBorder="1" applyAlignment="1">
      <alignment wrapText="1"/>
    </xf>
    <xf numFmtId="0" fontId="3" fillId="2" borderId="39" xfId="0" applyFont="1" applyFill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wrapText="1"/>
    </xf>
    <xf numFmtId="0" fontId="3" fillId="2" borderId="51" xfId="0" applyFont="1" applyFill="1" applyBorder="1" applyAlignment="1">
      <alignment/>
    </xf>
    <xf numFmtId="0" fontId="36" fillId="2" borderId="0" xfId="0" applyNumberFormat="1" applyFont="1" applyFill="1" applyBorder="1" applyAlignment="1">
      <alignment horizontal="right"/>
    </xf>
    <xf numFmtId="4" fontId="16" fillId="2" borderId="2" xfId="0" applyNumberFormat="1" applyFont="1" applyFill="1" applyBorder="1" applyAlignment="1">
      <alignment/>
    </xf>
    <xf numFmtId="0" fontId="37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left"/>
    </xf>
    <xf numFmtId="4" fontId="16" fillId="2" borderId="7" xfId="0" applyNumberFormat="1" applyFont="1" applyFill="1" applyBorder="1" applyAlignment="1">
      <alignment/>
    </xf>
    <xf numFmtId="0" fontId="38" fillId="2" borderId="21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" fontId="19" fillId="3" borderId="3" xfId="0" applyNumberFormat="1" applyFont="1" applyFill="1" applyBorder="1" applyAlignment="1">
      <alignment horizontal="right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19" fillId="3" borderId="3" xfId="0" applyNumberFormat="1" applyFont="1" applyFill="1" applyBorder="1" applyAlignment="1">
      <alignment vertical="center"/>
    </xf>
    <xf numFmtId="4" fontId="19" fillId="3" borderId="31" xfId="0" applyNumberFormat="1" applyFont="1" applyFill="1" applyBorder="1" applyAlignment="1">
      <alignment horizontal="right" vertical="center"/>
    </xf>
    <xf numFmtId="0" fontId="9" fillId="2" borderId="60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right" vertical="center"/>
    </xf>
    <xf numFmtId="4" fontId="19" fillId="3" borderId="32" xfId="0" applyNumberFormat="1" applyFont="1" applyFill="1" applyBorder="1" applyAlignment="1">
      <alignment horizontal="right" vertical="center"/>
    </xf>
    <xf numFmtId="4" fontId="19" fillId="3" borderId="31" xfId="0" applyNumberFormat="1" applyFont="1" applyFill="1" applyBorder="1" applyAlignment="1">
      <alignment horizontal="right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vertical="center" wrapText="1"/>
    </xf>
    <xf numFmtId="4" fontId="19" fillId="3" borderId="3" xfId="0" applyNumberFormat="1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lef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vertical="center" wrapText="1"/>
    </xf>
    <xf numFmtId="4" fontId="9" fillId="2" borderId="30" xfId="0" applyNumberFormat="1" applyFont="1" applyFill="1" applyBorder="1" applyAlignment="1">
      <alignment horizontal="right" vertical="center"/>
    </xf>
    <xf numFmtId="4" fontId="19" fillId="3" borderId="32" xfId="0" applyNumberFormat="1" applyFont="1" applyFill="1" applyBorder="1" applyAlignment="1">
      <alignment vertical="center"/>
    </xf>
    <xf numFmtId="4" fontId="19" fillId="3" borderId="21" xfId="0" applyNumberFormat="1" applyFont="1" applyFill="1" applyBorder="1" applyAlignment="1">
      <alignment horizontal="right" vertical="center"/>
    </xf>
    <xf numFmtId="0" fontId="38" fillId="2" borderId="3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9" fontId="9" fillId="2" borderId="63" xfId="20" applyFont="1" applyFill="1" applyBorder="1" applyAlignment="1">
      <alignment horizontal="right"/>
    </xf>
    <xf numFmtId="179" fontId="9" fillId="2" borderId="64" xfId="20" applyFont="1" applyFill="1" applyBorder="1" applyAlignment="1">
      <alignment horizontal="right"/>
    </xf>
    <xf numFmtId="179" fontId="9" fillId="2" borderId="70" xfId="20" applyFont="1" applyFill="1" applyBorder="1" applyAlignment="1">
      <alignment horizontal="right"/>
    </xf>
    <xf numFmtId="179" fontId="19" fillId="3" borderId="3" xfId="20" applyFont="1" applyFill="1" applyBorder="1" applyAlignment="1">
      <alignment horizontal="right" vertical="center"/>
    </xf>
    <xf numFmtId="179" fontId="9" fillId="2" borderId="71" xfId="20" applyFont="1" applyFill="1" applyBorder="1" applyAlignment="1">
      <alignment horizontal="right"/>
    </xf>
    <xf numFmtId="179" fontId="9" fillId="2" borderId="65" xfId="20" applyFont="1" applyFill="1" applyBorder="1" applyAlignment="1">
      <alignment horizontal="right"/>
    </xf>
    <xf numFmtId="179" fontId="9" fillId="2" borderId="71" xfId="20" applyFont="1" applyFill="1" applyBorder="1" applyAlignment="1">
      <alignment horizontal="right" wrapText="1"/>
    </xf>
    <xf numFmtId="179" fontId="12" fillId="2" borderId="31" xfId="20" applyFont="1" applyFill="1" applyBorder="1" applyAlignment="1">
      <alignment horizontal="right"/>
    </xf>
    <xf numFmtId="179" fontId="9" fillId="2" borderId="51" xfId="20" applyFont="1" applyFill="1" applyBorder="1" applyAlignment="1">
      <alignment horizontal="right"/>
    </xf>
    <xf numFmtId="179" fontId="12" fillId="2" borderId="8" xfId="20" applyFont="1" applyFill="1" applyBorder="1" applyAlignment="1">
      <alignment horizontal="right"/>
    </xf>
    <xf numFmtId="179" fontId="12" fillId="2" borderId="11" xfId="20" applyFont="1" applyFill="1" applyBorder="1" applyAlignment="1">
      <alignment horizontal="right"/>
    </xf>
    <xf numFmtId="179" fontId="12" fillId="2" borderId="22" xfId="20" applyFont="1" applyFill="1" applyBorder="1" applyAlignment="1">
      <alignment horizontal="right"/>
    </xf>
    <xf numFmtId="179" fontId="12" fillId="2" borderId="30" xfId="20" applyFont="1" applyFill="1" applyBorder="1" applyAlignment="1">
      <alignment horizontal="right"/>
    </xf>
    <xf numFmtId="179" fontId="12" fillId="2" borderId="17" xfId="20" applyFont="1" applyFill="1" applyBorder="1" applyAlignment="1">
      <alignment horizontal="right"/>
    </xf>
    <xf numFmtId="179" fontId="12" fillId="2" borderId="13" xfId="20" applyFont="1" applyFill="1" applyBorder="1" applyAlignment="1">
      <alignment horizontal="right"/>
    </xf>
    <xf numFmtId="179" fontId="12" fillId="2" borderId="30" xfId="20" applyFont="1" applyFill="1" applyBorder="1" applyAlignment="1">
      <alignment horizontal="right" wrapText="1"/>
    </xf>
    <xf numFmtId="179" fontId="12" fillId="2" borderId="3" xfId="20" applyFont="1" applyFill="1" applyBorder="1" applyAlignment="1">
      <alignment horizontal="right"/>
    </xf>
    <xf numFmtId="179" fontId="3" fillId="2" borderId="69" xfId="20" applyFont="1" applyFill="1" applyBorder="1" applyAlignment="1">
      <alignment horizontal="right"/>
    </xf>
    <xf numFmtId="179" fontId="3" fillId="2" borderId="71" xfId="20" applyFont="1" applyFill="1" applyBorder="1" applyAlignment="1">
      <alignment horizontal="right"/>
    </xf>
    <xf numFmtId="179" fontId="6" fillId="2" borderId="31" xfId="20" applyFont="1" applyFill="1" applyBorder="1" applyAlignment="1">
      <alignment horizontal="right"/>
    </xf>
    <xf numFmtId="179" fontId="6" fillId="4" borderId="31" xfId="20" applyFont="1" applyFill="1" applyBorder="1" applyAlignment="1">
      <alignment horizontal="right" wrapText="1"/>
    </xf>
    <xf numFmtId="179" fontId="3" fillId="2" borderId="4" xfId="20" applyFont="1" applyFill="1" applyBorder="1" applyAlignment="1">
      <alignment/>
    </xf>
    <xf numFmtId="179" fontId="3" fillId="2" borderId="4" xfId="20" applyFont="1" applyFill="1" applyBorder="1" applyAlignment="1">
      <alignment horizontal="right"/>
    </xf>
    <xf numFmtId="179" fontId="3" fillId="2" borderId="51" xfId="20" applyFont="1" applyFill="1" applyBorder="1" applyAlignment="1">
      <alignment/>
    </xf>
    <xf numFmtId="179" fontId="12" fillId="2" borderId="0" xfId="20" applyFont="1" applyFill="1" applyBorder="1" applyAlignment="1">
      <alignment horizontal="right"/>
    </xf>
    <xf numFmtId="179" fontId="19" fillId="4" borderId="3" xfId="20" applyFont="1" applyFill="1" applyBorder="1" applyAlignment="1">
      <alignment horizontal="right" vertical="center" wrapText="1" shrinkToFit="1"/>
    </xf>
    <xf numFmtId="180" fontId="13" fillId="2" borderId="9" xfId="0" applyNumberFormat="1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179" fontId="6" fillId="3" borderId="65" xfId="20" applyFont="1" applyFill="1" applyBorder="1" applyAlignment="1">
      <alignment horizontal="right" vertical="center" wrapText="1"/>
    </xf>
    <xf numFmtId="179" fontId="9" fillId="2" borderId="42" xfId="20" applyFont="1" applyFill="1" applyBorder="1" applyAlignment="1">
      <alignment horizontal="right" vertical="center" wrapText="1"/>
    </xf>
    <xf numFmtId="179" fontId="9" fillId="2" borderId="45" xfId="20" applyFont="1" applyFill="1" applyBorder="1" applyAlignment="1">
      <alignment horizontal="right" vertical="center" wrapText="1"/>
    </xf>
    <xf numFmtId="179" fontId="9" fillId="2" borderId="43" xfId="20" applyFont="1" applyFill="1" applyBorder="1" applyAlignment="1">
      <alignment horizontal="right" vertical="center" wrapText="1"/>
    </xf>
    <xf numFmtId="179" fontId="9" fillId="2" borderId="46" xfId="20" applyFont="1" applyFill="1" applyBorder="1" applyAlignment="1">
      <alignment horizontal="right" vertical="center" wrapText="1"/>
    </xf>
    <xf numFmtId="179" fontId="19" fillId="3" borderId="65" xfId="20" applyFont="1" applyFill="1" applyBorder="1" applyAlignment="1">
      <alignment horizontal="right" vertical="center" wrapText="1"/>
    </xf>
    <xf numFmtId="0" fontId="9" fillId="2" borderId="54" xfId="0" applyFont="1" applyFill="1" applyBorder="1" applyAlignment="1">
      <alignment horizontal="center" vertical="center" wrapText="1"/>
    </xf>
    <xf numFmtId="179" fontId="9" fillId="2" borderId="73" xfId="20" applyFont="1" applyFill="1" applyBorder="1" applyAlignment="1">
      <alignment horizontal="right" vertical="center" wrapText="1"/>
    </xf>
    <xf numFmtId="179" fontId="19" fillId="3" borderId="71" xfId="20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top" wrapText="1"/>
    </xf>
    <xf numFmtId="184" fontId="9" fillId="2" borderId="3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/>
    </xf>
    <xf numFmtId="0" fontId="40" fillId="2" borderId="33" xfId="0" applyFont="1" applyFill="1" applyBorder="1" applyAlignment="1">
      <alignment wrapText="1"/>
    </xf>
    <xf numFmtId="0" fontId="40" fillId="2" borderId="4" xfId="0" applyFont="1" applyFill="1" applyBorder="1" applyAlignment="1">
      <alignment horizontal="center" vertical="center"/>
    </xf>
    <xf numFmtId="0" fontId="40" fillId="2" borderId="37" xfId="0" applyFont="1" applyFill="1" applyBorder="1" applyAlignment="1">
      <alignment wrapText="1"/>
    </xf>
    <xf numFmtId="0" fontId="9" fillId="2" borderId="51" xfId="0" applyFont="1" applyFill="1" applyBorder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/>
    </xf>
    <xf numFmtId="2" fontId="30" fillId="2" borderId="2" xfId="0" applyNumberFormat="1" applyFont="1" applyFill="1" applyBorder="1" applyAlignment="1">
      <alignment horizontal="center"/>
    </xf>
    <xf numFmtId="180" fontId="7" fillId="4" borderId="21" xfId="0" applyNumberFormat="1" applyFont="1" applyFill="1" applyBorder="1" applyAlignment="1">
      <alignment horizontal="right" vertical="top" wrapText="1"/>
    </xf>
    <xf numFmtId="180" fontId="7" fillId="4" borderId="15" xfId="0" applyNumberFormat="1" applyFont="1" applyFill="1" applyBorder="1" applyAlignment="1">
      <alignment horizontal="right" vertical="top" wrapText="1"/>
    </xf>
    <xf numFmtId="0" fontId="7" fillId="4" borderId="15" xfId="0" applyFont="1" applyFill="1" applyBorder="1" applyAlignment="1">
      <alignment horizontal="center" vertical="top" wrapText="1"/>
    </xf>
    <xf numFmtId="0" fontId="9" fillId="2" borderId="68" xfId="0" applyFont="1" applyFill="1" applyBorder="1" applyAlignment="1">
      <alignment wrapText="1"/>
    </xf>
    <xf numFmtId="0" fontId="9" fillId="2" borderId="3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49" fontId="9" fillId="2" borderId="55" xfId="0" applyNumberFormat="1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right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6" fillId="2" borderId="0" xfId="20" applyNumberFormat="1" applyFont="1" applyFill="1" applyBorder="1" applyAlignment="1">
      <alignment horizontal="center" vertical="center" wrapText="1"/>
    </xf>
    <xf numFmtId="0" fontId="34" fillId="2" borderId="6" xfId="2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/>
    </xf>
    <xf numFmtId="0" fontId="9" fillId="2" borderId="29" xfId="0" applyNumberFormat="1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/>
    </xf>
    <xf numFmtId="0" fontId="9" fillId="2" borderId="12" xfId="0" applyNumberFormat="1" applyFont="1" applyFill="1" applyBorder="1" applyAlignment="1">
      <alignment horizontal="center" vertical="top" wrapText="1"/>
    </xf>
    <xf numFmtId="2" fontId="11" fillId="2" borderId="26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11" fillId="2" borderId="26" xfId="0" applyFont="1" applyFill="1" applyBorder="1" applyAlignment="1">
      <alignment vertical="center" wrapText="1"/>
    </xf>
    <xf numFmtId="0" fontId="11" fillId="2" borderId="39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18" fillId="3" borderId="3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right"/>
    </xf>
    <xf numFmtId="4" fontId="16" fillId="2" borderId="7" xfId="0" applyNumberFormat="1" applyFont="1" applyFill="1" applyBorder="1" applyAlignment="1">
      <alignment horizontal="right"/>
    </xf>
    <xf numFmtId="0" fontId="9" fillId="2" borderId="3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59" xfId="0" applyFont="1" applyFill="1" applyBorder="1" applyAlignment="1">
      <alignment vertical="center"/>
    </xf>
    <xf numFmtId="0" fontId="9" fillId="2" borderId="59" xfId="0" applyFont="1" applyFill="1" applyBorder="1" applyAlignment="1">
      <alignment horizontal="center" vertical="center" wrapText="1"/>
    </xf>
    <xf numFmtId="4" fontId="9" fillId="2" borderId="42" xfId="0" applyNumberFormat="1" applyFont="1" applyFill="1" applyBorder="1" applyAlignment="1">
      <alignment horizontal="right" vertical="center" wrapText="1"/>
    </xf>
    <xf numFmtId="4" fontId="9" fillId="2" borderId="45" xfId="0" applyNumberFormat="1" applyFont="1" applyFill="1" applyBorder="1" applyAlignment="1">
      <alignment horizontal="right" vertical="center" wrapText="1"/>
    </xf>
    <xf numFmtId="4" fontId="9" fillId="2" borderId="43" xfId="0" applyNumberFormat="1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vertical="center"/>
    </xf>
    <xf numFmtId="4" fontId="9" fillId="2" borderId="46" xfId="0" applyNumberFormat="1" applyFont="1" applyFill="1" applyBorder="1" applyAlignment="1">
      <alignment horizontal="right" vertical="center" wrapText="1"/>
    </xf>
    <xf numFmtId="4" fontId="19" fillId="3" borderId="3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/>
    </xf>
    <xf numFmtId="4" fontId="9" fillId="2" borderId="30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" fontId="9" fillId="2" borderId="8" xfId="0" applyNumberFormat="1" applyFont="1" applyFill="1" applyBorder="1" applyAlignment="1">
      <alignment horizontal="right"/>
    </xf>
    <xf numFmtId="0" fontId="9" fillId="2" borderId="30" xfId="0" applyFont="1" applyFill="1" applyBorder="1" applyAlignment="1">
      <alignment horizontal="left"/>
    </xf>
    <xf numFmtId="0" fontId="9" fillId="2" borderId="3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4" fontId="19" fillId="3" borderId="31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horizontal="center"/>
    </xf>
    <xf numFmtId="4" fontId="19" fillId="3" borderId="17" xfId="0" applyNumberFormat="1" applyFont="1" applyFill="1" applyBorder="1" applyAlignment="1">
      <alignment horizontal="right"/>
    </xf>
    <xf numFmtId="4" fontId="19" fillId="4" borderId="3" xfId="0" applyNumberFormat="1" applyFont="1" applyFill="1" applyBorder="1" applyAlignment="1">
      <alignment horizontal="right" vertical="center" wrapText="1" shrinkToFit="1"/>
    </xf>
    <xf numFmtId="0" fontId="18" fillId="2" borderId="1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4" fontId="19" fillId="2" borderId="2" xfId="0" applyNumberFormat="1" applyFont="1" applyFill="1" applyBorder="1" applyAlignment="1">
      <alignment horizontal="right" vertical="center" wrapText="1" shrinkToFit="1"/>
    </xf>
    <xf numFmtId="0" fontId="9" fillId="2" borderId="38" xfId="0" applyFont="1" applyFill="1" applyBorder="1" applyAlignment="1">
      <alignment/>
    </xf>
    <xf numFmtId="0" fontId="40" fillId="2" borderId="5" xfId="0" applyFont="1" applyFill="1" applyBorder="1" applyAlignment="1">
      <alignment horizontal="left" wrapText="1"/>
    </xf>
    <xf numFmtId="0" fontId="9" fillId="2" borderId="59" xfId="0" applyFont="1" applyFill="1" applyBorder="1" applyAlignment="1">
      <alignment/>
    </xf>
    <xf numFmtId="0" fontId="9" fillId="2" borderId="1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wrapText="1"/>
    </xf>
    <xf numFmtId="0" fontId="9" fillId="2" borderId="3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wrapText="1"/>
    </xf>
    <xf numFmtId="0" fontId="9" fillId="2" borderId="59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wrapText="1"/>
    </xf>
    <xf numFmtId="0" fontId="9" fillId="2" borderId="66" xfId="0" applyFont="1" applyFill="1" applyBorder="1" applyAlignment="1">
      <alignment wrapText="1"/>
    </xf>
    <xf numFmtId="0" fontId="9" fillId="2" borderId="55" xfId="0" applyFont="1" applyFill="1" applyBorder="1" applyAlignment="1">
      <alignment horizontal="center"/>
    </xf>
    <xf numFmtId="0" fontId="9" fillId="2" borderId="62" xfId="0" applyFont="1" applyFill="1" applyBorder="1" applyAlignment="1">
      <alignment wrapText="1"/>
    </xf>
    <xf numFmtId="0" fontId="9" fillId="2" borderId="61" xfId="0" applyFont="1" applyFill="1" applyBorder="1" applyAlignment="1">
      <alignment wrapText="1"/>
    </xf>
    <xf numFmtId="0" fontId="9" fillId="2" borderId="67" xfId="0" applyFont="1" applyFill="1" applyBorder="1" applyAlignment="1">
      <alignment wrapText="1"/>
    </xf>
    <xf numFmtId="179" fontId="40" fillId="2" borderId="4" xfId="20" applyFont="1" applyFill="1" applyBorder="1" applyAlignment="1">
      <alignment horizontal="right"/>
    </xf>
    <xf numFmtId="179" fontId="19" fillId="3" borderId="55" xfId="20" applyFont="1" applyFill="1" applyBorder="1" applyAlignment="1">
      <alignment horizontal="right"/>
    </xf>
    <xf numFmtId="179" fontId="40" fillId="2" borderId="51" xfId="20" applyFont="1" applyFill="1" applyBorder="1" applyAlignment="1">
      <alignment horizontal="right"/>
    </xf>
    <xf numFmtId="179" fontId="9" fillId="2" borderId="4" xfId="20" applyFont="1" applyFill="1" applyBorder="1" applyAlignment="1">
      <alignment horizontal="right"/>
    </xf>
    <xf numFmtId="179" fontId="9" fillId="2" borderId="49" xfId="20" applyFont="1" applyFill="1" applyBorder="1" applyAlignment="1">
      <alignment horizontal="right"/>
    </xf>
    <xf numFmtId="179" fontId="9" fillId="2" borderId="42" xfId="20" applyFont="1" applyFill="1" applyBorder="1" applyAlignment="1">
      <alignment horizontal="right" vertical="center"/>
    </xf>
    <xf numFmtId="179" fontId="9" fillId="2" borderId="46" xfId="20" applyFont="1" applyFill="1" applyBorder="1" applyAlignment="1">
      <alignment horizontal="right" vertical="center"/>
    </xf>
    <xf numFmtId="179" fontId="9" fillId="2" borderId="63" xfId="20" applyFont="1" applyFill="1" applyBorder="1" applyAlignment="1">
      <alignment horizontal="right" vertical="center"/>
    </xf>
    <xf numFmtId="179" fontId="9" fillId="2" borderId="65" xfId="20" applyFont="1" applyFill="1" applyBorder="1" applyAlignment="1">
      <alignment horizontal="right" vertical="center"/>
    </xf>
    <xf numFmtId="179" fontId="9" fillId="2" borderId="52" xfId="20" applyFont="1" applyFill="1" applyBorder="1" applyAlignment="1">
      <alignment horizontal="right" vertical="center"/>
    </xf>
    <xf numFmtId="179" fontId="9" fillId="2" borderId="8" xfId="20" applyFont="1" applyFill="1" applyBorder="1" applyAlignment="1">
      <alignment horizontal="right" vertical="top" wrapText="1"/>
    </xf>
    <xf numFmtId="179" fontId="9" fillId="2" borderId="22" xfId="20" applyFont="1" applyFill="1" applyBorder="1" applyAlignment="1">
      <alignment horizontal="right" vertical="top" wrapText="1"/>
    </xf>
    <xf numFmtId="179" fontId="19" fillId="3" borderId="3" xfId="20" applyFont="1" applyFill="1" applyBorder="1" applyAlignment="1">
      <alignment horizontal="right" vertical="top" wrapText="1"/>
    </xf>
    <xf numFmtId="179" fontId="19" fillId="4" borderId="52" xfId="20" applyFont="1" applyFill="1" applyBorder="1" applyAlignment="1">
      <alignment horizontal="right"/>
    </xf>
    <xf numFmtId="179" fontId="9" fillId="2" borderId="45" xfId="20" applyFont="1" applyFill="1" applyBorder="1" applyAlignment="1">
      <alignment horizontal="right" vertical="distributed" wrapText="1"/>
    </xf>
    <xf numFmtId="179" fontId="9" fillId="2" borderId="44" xfId="20" applyFont="1" applyFill="1" applyBorder="1" applyAlignment="1">
      <alignment horizontal="right" wrapText="1"/>
    </xf>
    <xf numFmtId="179" fontId="9" fillId="2" borderId="46" xfId="20" applyFont="1" applyFill="1" applyBorder="1" applyAlignment="1">
      <alignment horizontal="right" wrapText="1"/>
    </xf>
    <xf numFmtId="179" fontId="9" fillId="2" borderId="7" xfId="20" applyFont="1" applyFill="1" applyBorder="1" applyAlignment="1">
      <alignment horizontal="right" wrapText="1"/>
    </xf>
    <xf numFmtId="179" fontId="9" fillId="2" borderId="52" xfId="20" applyFont="1" applyFill="1" applyBorder="1" applyAlignment="1">
      <alignment horizontal="right"/>
    </xf>
    <xf numFmtId="179" fontId="9" fillId="2" borderId="63" xfId="20" applyFont="1" applyFill="1" applyBorder="1" applyAlignment="1">
      <alignment horizontal="right" wrapText="1"/>
    </xf>
    <xf numFmtId="179" fontId="9" fillId="2" borderId="64" xfId="20" applyFont="1" applyFill="1" applyBorder="1" applyAlignment="1">
      <alignment horizontal="right" wrapText="1"/>
    </xf>
    <xf numFmtId="179" fontId="9" fillId="2" borderId="65" xfId="20" applyFont="1" applyFill="1" applyBorder="1" applyAlignment="1">
      <alignment horizontal="right" wrapText="1"/>
    </xf>
    <xf numFmtId="179" fontId="9" fillId="2" borderId="70" xfId="20" applyFont="1" applyFill="1" applyBorder="1" applyAlignment="1">
      <alignment horizontal="right" wrapText="1"/>
    </xf>
    <xf numFmtId="43" fontId="6" fillId="4" borderId="31" xfId="0" applyNumberFormat="1" applyFont="1" applyFill="1" applyBorder="1" applyAlignment="1">
      <alignment horizontal="right"/>
    </xf>
    <xf numFmtId="179" fontId="6" fillId="4" borderId="15" xfId="2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18" fillId="3" borderId="9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2" fontId="13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7" fillId="4" borderId="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right" vertical="top" wrapText="1"/>
    </xf>
    <xf numFmtId="0" fontId="7" fillId="4" borderId="15" xfId="0" applyFont="1" applyFill="1" applyBorder="1" applyAlignment="1">
      <alignment horizontal="right" vertical="top" wrapText="1"/>
    </xf>
    <xf numFmtId="0" fontId="10" fillId="3" borderId="9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31" xfId="0" applyFont="1" applyFill="1" applyBorder="1" applyAlignment="1">
      <alignment horizontal="right" vertical="center"/>
    </xf>
    <xf numFmtId="0" fontId="7" fillId="4" borderId="36" xfId="0" applyFont="1" applyFill="1" applyBorder="1" applyAlignment="1">
      <alignment horizontal="center" vertical="top" wrapText="1"/>
    </xf>
    <xf numFmtId="0" fontId="18" fillId="3" borderId="66" xfId="0" applyFont="1" applyFill="1" applyBorder="1" applyAlignment="1">
      <alignment horizontal="right" vertical="center" wrapText="1"/>
    </xf>
    <xf numFmtId="0" fontId="18" fillId="3" borderId="49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8" fillId="4" borderId="3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18" fillId="3" borderId="54" xfId="0" applyFont="1" applyFill="1" applyBorder="1" applyAlignment="1">
      <alignment horizontal="right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right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right" vertical="center" wrapText="1"/>
    </xf>
    <xf numFmtId="0" fontId="18" fillId="3" borderId="20" xfId="0" applyFont="1" applyFill="1" applyBorder="1" applyAlignment="1">
      <alignment horizontal="right" vertical="center" wrapText="1"/>
    </xf>
    <xf numFmtId="0" fontId="18" fillId="3" borderId="35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8" fillId="3" borderId="53" xfId="0" applyFont="1" applyFill="1" applyBorder="1" applyAlignment="1">
      <alignment horizontal="right" vertical="center" wrapText="1"/>
    </xf>
    <xf numFmtId="0" fontId="18" fillId="3" borderId="9" xfId="0" applyFont="1" applyFill="1" applyBorder="1" applyAlignment="1">
      <alignment horizontal="right" vertical="center" wrapText="1"/>
    </xf>
    <xf numFmtId="0" fontId="18" fillId="3" borderId="14" xfId="0" applyFont="1" applyFill="1" applyBorder="1" applyAlignment="1">
      <alignment horizontal="right" vertical="center" wrapText="1"/>
    </xf>
    <xf numFmtId="0" fontId="18" fillId="3" borderId="76" xfId="0" applyFont="1" applyFill="1" applyBorder="1" applyAlignment="1">
      <alignment horizontal="right" vertical="center" wrapText="1"/>
    </xf>
    <xf numFmtId="0" fontId="18" fillId="3" borderId="36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7" fillId="4" borderId="21" xfId="20" applyFont="1" applyFill="1" applyBorder="1" applyAlignment="1">
      <alignment horizontal="right" vertical="center" wrapText="1"/>
    </xf>
    <xf numFmtId="179" fontId="7" fillId="4" borderId="15" xfId="20" applyFont="1" applyFill="1" applyBorder="1" applyAlignment="1">
      <alignment horizontal="right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80" fontId="13" fillId="2" borderId="14" xfId="0" applyNumberFormat="1" applyFont="1" applyFill="1" applyBorder="1" applyAlignment="1">
      <alignment horizontal="left"/>
    </xf>
    <xf numFmtId="180" fontId="13" fillId="2" borderId="31" xfId="0" applyNumberFormat="1" applyFont="1" applyFill="1" applyBorder="1" applyAlignment="1">
      <alignment horizontal="left"/>
    </xf>
    <xf numFmtId="0" fontId="10" fillId="4" borderId="9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31" xfId="0" applyFont="1" applyFill="1" applyBorder="1" applyAlignment="1">
      <alignment/>
    </xf>
    <xf numFmtId="2" fontId="7" fillId="4" borderId="63" xfId="0" applyNumberFormat="1" applyFont="1" applyFill="1" applyBorder="1" applyAlignment="1">
      <alignment horizontal="right" vertical="top" wrapText="1"/>
    </xf>
    <xf numFmtId="2" fontId="7" fillId="4" borderId="65" xfId="0" applyNumberFormat="1" applyFont="1" applyFill="1" applyBorder="1" applyAlignment="1">
      <alignment horizontal="right" vertical="top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56" xfId="0" applyFont="1" applyFill="1" applyBorder="1" applyAlignment="1">
      <alignment horizontal="center" vertical="top" wrapText="1"/>
    </xf>
    <xf numFmtId="0" fontId="7" fillId="4" borderId="47" xfId="0" applyFont="1" applyFill="1" applyBorder="1" applyAlignment="1">
      <alignment horizontal="center" vertical="top" wrapText="1"/>
    </xf>
    <xf numFmtId="0" fontId="7" fillId="4" borderId="54" xfId="0" applyFont="1" applyFill="1" applyBorder="1" applyAlignment="1">
      <alignment horizontal="center" vertical="top" wrapText="1"/>
    </xf>
    <xf numFmtId="0" fontId="7" fillId="4" borderId="48" xfId="0" applyFont="1" applyFill="1" applyBorder="1" applyAlignment="1">
      <alignment horizontal="center" vertical="top" wrapText="1"/>
    </xf>
    <xf numFmtId="0" fontId="7" fillId="4" borderId="50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179" fontId="30" fillId="2" borderId="1" xfId="20" applyFont="1" applyFill="1" applyBorder="1" applyAlignment="1">
      <alignment horizontal="center" vertical="center" wrapText="1"/>
    </xf>
    <xf numFmtId="179" fontId="30" fillId="2" borderId="0" xfId="20" applyFont="1" applyFill="1" applyBorder="1" applyAlignment="1">
      <alignment horizontal="center" vertical="center" wrapText="1"/>
    </xf>
    <xf numFmtId="179" fontId="30" fillId="2" borderId="2" xfId="20" applyFont="1" applyFill="1" applyBorder="1" applyAlignment="1">
      <alignment horizontal="center" vertical="center" wrapText="1"/>
    </xf>
    <xf numFmtId="179" fontId="21" fillId="2" borderId="0" xfId="20" applyFont="1" applyFill="1" applyBorder="1" applyAlignment="1">
      <alignment horizontal="center" vertical="center" wrapText="1"/>
    </xf>
    <xf numFmtId="179" fontId="21" fillId="2" borderId="6" xfId="2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16" xfId="0" applyNumberFormat="1" applyFont="1" applyFill="1" applyBorder="1" applyAlignment="1">
      <alignment horizontal="center" vertical="top" wrapText="1"/>
    </xf>
    <xf numFmtId="0" fontId="7" fillId="4" borderId="23" xfId="0" applyNumberFormat="1" applyFont="1" applyFill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 vertical="top" wrapText="1"/>
    </xf>
    <xf numFmtId="2" fontId="7" fillId="4" borderId="22" xfId="0" applyNumberFormat="1" applyFont="1" applyFill="1" applyBorder="1" applyAlignment="1">
      <alignment horizontal="right" vertical="top" wrapText="1"/>
    </xf>
    <xf numFmtId="2" fontId="11" fillId="2" borderId="17" xfId="0" applyNumberFormat="1" applyFont="1" applyFill="1" applyBorder="1" applyAlignment="1">
      <alignment horizontal="center" vertical="center" wrapText="1"/>
    </xf>
    <xf numFmtId="0" fontId="22" fillId="0" borderId="15" xfId="0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2" fillId="0" borderId="6" xfId="0" applyBorder="1" applyAlignment="1">
      <alignment horizontal="center" vertical="center" wrapText="1"/>
    </xf>
    <xf numFmtId="0" fontId="18" fillId="3" borderId="27" xfId="0" applyFont="1" applyFill="1" applyBorder="1" applyAlignment="1">
      <alignment horizontal="right" vertical="center" wrapText="1"/>
    </xf>
    <xf numFmtId="0" fontId="18" fillId="0" borderId="55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1" fillId="2" borderId="19" xfId="0" applyFont="1" applyFill="1" applyBorder="1" applyAlignment="1">
      <alignment vertical="center"/>
    </xf>
    <xf numFmtId="0" fontId="22" fillId="0" borderId="77" xfId="0" applyBorder="1" applyAlignment="1">
      <alignment vertical="center"/>
    </xf>
    <xf numFmtId="0" fontId="22" fillId="0" borderId="15" xfId="0" applyBorder="1" applyAlignment="1">
      <alignment horizontal="center" vertical="center"/>
    </xf>
    <xf numFmtId="0" fontId="11" fillId="2" borderId="19" xfId="0" applyFont="1" applyFill="1" applyBorder="1" applyAlignment="1">
      <alignment vertical="center" wrapText="1"/>
    </xf>
    <xf numFmtId="0" fontId="22" fillId="0" borderId="77" xfId="0" applyBorder="1" applyAlignment="1">
      <alignment vertical="center" wrapText="1"/>
    </xf>
    <xf numFmtId="0" fontId="41" fillId="0" borderId="14" xfId="0" applyFont="1" applyBorder="1" applyAlignment="1">
      <alignment horizontal="right"/>
    </xf>
    <xf numFmtId="0" fontId="9" fillId="2" borderId="0" xfId="0" applyFont="1" applyFill="1" applyBorder="1" applyAlignment="1">
      <alignment/>
    </xf>
    <xf numFmtId="0" fontId="7" fillId="4" borderId="5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51" xfId="0" applyNumberFormat="1" applyFont="1" applyFill="1" applyBorder="1" applyAlignment="1">
      <alignment horizontal="center" vertical="top" wrapText="1"/>
    </xf>
    <xf numFmtId="0" fontId="7" fillId="4" borderId="4" xfId="0" applyNumberFormat="1" applyFont="1" applyFill="1" applyBorder="1" applyAlignment="1">
      <alignment horizontal="center" vertical="top" wrapText="1"/>
    </xf>
    <xf numFmtId="2" fontId="7" fillId="4" borderId="51" xfId="0" applyNumberFormat="1" applyFont="1" applyFill="1" applyBorder="1" applyAlignment="1">
      <alignment horizontal="right" vertical="top" wrapText="1"/>
    </xf>
    <xf numFmtId="2" fontId="7" fillId="4" borderId="4" xfId="0" applyNumberFormat="1" applyFont="1" applyFill="1" applyBorder="1" applyAlignment="1">
      <alignment horizontal="right" vertical="top" wrapText="1"/>
    </xf>
    <xf numFmtId="0" fontId="42" fillId="2" borderId="17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right" vertical="center" wrapText="1"/>
    </xf>
    <xf numFmtId="0" fontId="41" fillId="3" borderId="14" xfId="0" applyFont="1" applyFill="1" applyBorder="1" applyAlignment="1">
      <alignment horizontal="right" vertical="center" wrapText="1"/>
    </xf>
    <xf numFmtId="0" fontId="41" fillId="3" borderId="31" xfId="0" applyFont="1" applyFill="1" applyBorder="1" applyAlignment="1">
      <alignment horizontal="right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right" vertical="center" wrapText="1"/>
    </xf>
    <xf numFmtId="0" fontId="32" fillId="3" borderId="6" xfId="0" applyFont="1" applyFill="1" applyBorder="1" applyAlignment="1">
      <alignment horizontal="right" vertical="center" wrapText="1"/>
    </xf>
    <xf numFmtId="0" fontId="32" fillId="3" borderId="0" xfId="0" applyFont="1" applyFill="1" applyBorder="1" applyAlignment="1">
      <alignment horizontal="right" vertical="center" wrapText="1"/>
    </xf>
    <xf numFmtId="0" fontId="32" fillId="3" borderId="7" xfId="0" applyFont="1" applyFill="1" applyBorder="1" applyAlignment="1">
      <alignment horizontal="right" vertical="center" wrapText="1"/>
    </xf>
    <xf numFmtId="0" fontId="42" fillId="2" borderId="17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right" vertical="center" wrapText="1"/>
    </xf>
    <xf numFmtId="0" fontId="32" fillId="3" borderId="31" xfId="0" applyFont="1" applyFill="1" applyBorder="1" applyAlignment="1">
      <alignment horizontal="right" vertical="center" wrapText="1"/>
    </xf>
    <xf numFmtId="0" fontId="43" fillId="0" borderId="6" xfId="0" applyFont="1" applyBorder="1" applyAlignment="1">
      <alignment horizontal="right" vertical="center" wrapText="1"/>
    </xf>
    <xf numFmtId="0" fontId="43" fillId="0" borderId="7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2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31" xfId="0" applyFont="1" applyBorder="1" applyAlignment="1">
      <alignment horizontal="right" vertical="center" wrapText="1"/>
    </xf>
    <xf numFmtId="0" fontId="32" fillId="3" borderId="27" xfId="0" applyFont="1" applyFill="1" applyBorder="1" applyAlignment="1">
      <alignment horizontal="right" vertical="center" wrapText="1"/>
    </xf>
    <xf numFmtId="0" fontId="44" fillId="0" borderId="55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3" fillId="0" borderId="14" xfId="0" applyFont="1" applyBorder="1" applyAlignment="1">
      <alignment/>
    </xf>
    <xf numFmtId="0" fontId="42" fillId="2" borderId="2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right" vertical="center" wrapText="1"/>
    </xf>
    <xf numFmtId="0" fontId="43" fillId="0" borderId="31" xfId="0" applyFont="1" applyBorder="1" applyAlignment="1">
      <alignment horizontal="right" vertical="center" wrapText="1"/>
    </xf>
    <xf numFmtId="0" fontId="42" fillId="2" borderId="2" xfId="0" applyFont="1" applyFill="1" applyBorder="1" applyAlignment="1">
      <alignment/>
    </xf>
    <xf numFmtId="0" fontId="15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right" vertical="center" wrapText="1"/>
    </xf>
    <xf numFmtId="0" fontId="45" fillId="0" borderId="7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right" vertical="center" wrapText="1"/>
    </xf>
    <xf numFmtId="0" fontId="43" fillId="0" borderId="31" xfId="0" applyFont="1" applyBorder="1" applyAlignment="1">
      <alignment/>
    </xf>
    <xf numFmtId="0" fontId="32" fillId="3" borderId="9" xfId="0" applyFont="1" applyFill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 wrapText="1"/>
    </xf>
    <xf numFmtId="0" fontId="32" fillId="0" borderId="6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31" xfId="0" applyFont="1" applyBorder="1" applyAlignment="1">
      <alignment horizontal="righ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31" xfId="0" applyFont="1" applyFill="1" applyBorder="1" applyAlignment="1">
      <alignment wrapText="1"/>
    </xf>
    <xf numFmtId="2" fontId="11" fillId="2" borderId="21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10" fillId="4" borderId="31" xfId="0" applyFont="1" applyFill="1" applyBorder="1" applyAlignment="1">
      <alignment wrapText="1"/>
    </xf>
    <xf numFmtId="0" fontId="10" fillId="4" borderId="9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0" fillId="4" borderId="31" xfId="0" applyFont="1" applyFill="1" applyBorder="1" applyAlignment="1">
      <alignment horizontal="left" wrapText="1"/>
    </xf>
    <xf numFmtId="179" fontId="7" fillId="4" borderId="21" xfId="20" applyFont="1" applyFill="1" applyBorder="1" applyAlignment="1">
      <alignment horizontal="center" vertical="center" wrapText="1"/>
    </xf>
    <xf numFmtId="179" fontId="7" fillId="4" borderId="15" xfId="2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right" vertical="center" wrapText="1"/>
    </xf>
    <xf numFmtId="0" fontId="18" fillId="6" borderId="14" xfId="0" applyFont="1" applyFill="1" applyBorder="1" applyAlignment="1">
      <alignment horizontal="right" vertical="center" wrapText="1"/>
    </xf>
    <xf numFmtId="0" fontId="18" fillId="6" borderId="76" xfId="0" applyFont="1" applyFill="1" applyBorder="1" applyAlignment="1">
      <alignment horizontal="right" vertical="center" wrapText="1"/>
    </xf>
    <xf numFmtId="0" fontId="32" fillId="3" borderId="76" xfId="0" applyFont="1" applyFill="1" applyBorder="1" applyAlignment="1">
      <alignment horizontal="right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right" vertical="center" wrapText="1"/>
    </xf>
    <xf numFmtId="0" fontId="18" fillId="3" borderId="47" xfId="0" applyFont="1" applyFill="1" applyBorder="1" applyAlignment="1">
      <alignment horizontal="right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180" fontId="7" fillId="4" borderId="21" xfId="0" applyNumberFormat="1" applyFont="1" applyFill="1" applyBorder="1" applyAlignment="1">
      <alignment horizontal="center" vertical="top" wrapText="1"/>
    </xf>
    <xf numFmtId="180" fontId="7" fillId="4" borderId="15" xfId="0" applyNumberFormat="1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0" fillId="3" borderId="31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8" fillId="2" borderId="34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180" fontId="21" fillId="2" borderId="9" xfId="0" applyNumberFormat="1" applyFont="1" applyFill="1" applyBorder="1" applyAlignment="1">
      <alignment horizontal="left"/>
    </xf>
    <xf numFmtId="180" fontId="21" fillId="2" borderId="14" xfId="0" applyNumberFormat="1" applyFont="1" applyFill="1" applyBorder="1" applyAlignment="1">
      <alignment horizontal="left"/>
    </xf>
    <xf numFmtId="180" fontId="21" fillId="2" borderId="31" xfId="0" applyNumberFormat="1" applyFont="1" applyFill="1" applyBorder="1" applyAlignment="1">
      <alignment horizontal="left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7" fillId="4" borderId="51" xfId="0" applyNumberFormat="1" applyFont="1" applyFill="1" applyBorder="1" applyAlignment="1">
      <alignment horizontal="center" vertical="top" wrapText="1"/>
    </xf>
    <xf numFmtId="2" fontId="7" fillId="4" borderId="4" xfId="0" applyNumberFormat="1" applyFont="1" applyFill="1" applyBorder="1" applyAlignment="1">
      <alignment horizontal="center" vertical="top" wrapText="1"/>
    </xf>
    <xf numFmtId="2" fontId="8" fillId="2" borderId="49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2" fontId="8" fillId="2" borderId="47" xfId="0" applyNumberFormat="1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9" fontId="10" fillId="4" borderId="21" xfId="20" applyFont="1" applyFill="1" applyBorder="1" applyAlignment="1">
      <alignment vertical="center" wrapText="1"/>
    </xf>
    <xf numFmtId="179" fontId="10" fillId="4" borderId="15" xfId="2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179" fontId="3" fillId="2" borderId="21" xfId="20" applyFont="1" applyFill="1" applyBorder="1" applyAlignment="1">
      <alignment vertical="center"/>
    </xf>
    <xf numFmtId="179" fontId="3" fillId="2" borderId="15" xfId="2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right" vertical="top" wrapText="1"/>
    </xf>
    <xf numFmtId="0" fontId="10" fillId="4" borderId="17" xfId="0" applyFont="1" applyFill="1" applyBorder="1" applyAlignment="1">
      <alignment horizontal="right" vertical="top" wrapText="1"/>
    </xf>
    <xf numFmtId="0" fontId="10" fillId="4" borderId="15" xfId="0" applyFont="1" applyFill="1" applyBorder="1" applyAlignment="1">
      <alignment horizontal="right" vertical="top" wrapText="1"/>
    </xf>
    <xf numFmtId="0" fontId="8" fillId="2" borderId="2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2" fontId="8" fillId="2" borderId="21" xfId="0" applyNumberFormat="1" applyFont="1" applyFill="1" applyBorder="1" applyAlignment="1">
      <alignment horizontal="left" vertical="center" wrapText="1"/>
    </xf>
    <xf numFmtId="2" fontId="8" fillId="2" borderId="17" xfId="0" applyNumberFormat="1" applyFont="1" applyFill="1" applyBorder="1" applyAlignment="1">
      <alignment horizontal="left" vertical="center" wrapText="1"/>
    </xf>
    <xf numFmtId="2" fontId="8" fillId="2" borderId="15" xfId="0" applyNumberFormat="1" applyFont="1" applyFill="1" applyBorder="1" applyAlignment="1">
      <alignment horizontal="left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79" fontId="3" fillId="2" borderId="71" xfId="20" applyFont="1" applyFill="1" applyBorder="1" applyAlignment="1">
      <alignment horizontal="right" vertical="center"/>
    </xf>
    <xf numFmtId="179" fontId="3" fillId="2" borderId="72" xfId="20" applyFont="1" applyFill="1" applyBorder="1" applyAlignment="1">
      <alignment horizontal="right" vertical="center"/>
    </xf>
    <xf numFmtId="179" fontId="3" fillId="2" borderId="73" xfId="20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left" wrapText="1"/>
    </xf>
    <xf numFmtId="0" fontId="3" fillId="2" borderId="39" xfId="0" applyFont="1" applyFill="1" applyBorder="1" applyAlignment="1">
      <alignment horizontal="left" wrapText="1"/>
    </xf>
    <xf numFmtId="0" fontId="3" fillId="2" borderId="54" xfId="0" applyFont="1" applyFill="1" applyBorder="1" applyAlignment="1">
      <alignment horizontal="left" wrapText="1"/>
    </xf>
    <xf numFmtId="0" fontId="3" fillId="2" borderId="4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vertical="center"/>
    </xf>
    <xf numFmtId="179" fontId="3" fillId="2" borderId="69" xfId="2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justify" wrapText="1"/>
    </xf>
    <xf numFmtId="0" fontId="3" fillId="2" borderId="54" xfId="0" applyFont="1" applyFill="1" applyBorder="1" applyAlignment="1">
      <alignment horizontal="center" vertical="justify" wrapText="1"/>
    </xf>
    <xf numFmtId="180" fontId="10" fillId="4" borderId="21" xfId="0" applyNumberFormat="1" applyFont="1" applyFill="1" applyBorder="1" applyAlignment="1">
      <alignment horizontal="right" vertical="top" wrapText="1"/>
    </xf>
    <xf numFmtId="180" fontId="10" fillId="4" borderId="15" xfId="0" applyNumberFormat="1" applyFont="1" applyFill="1" applyBorder="1" applyAlignment="1">
      <alignment horizontal="right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right" vertical="center" wrapText="1"/>
    </xf>
    <xf numFmtId="0" fontId="27" fillId="3" borderId="20" xfId="0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26" fillId="3" borderId="9" xfId="0" applyFont="1" applyFill="1" applyBorder="1" applyAlignment="1">
      <alignment horizontal="right" vertical="center" wrapText="1"/>
    </xf>
    <xf numFmtId="0" fontId="27" fillId="3" borderId="14" xfId="0" applyFont="1" applyFill="1" applyBorder="1" applyAlignment="1">
      <alignment horizontal="right" vertical="center" wrapText="1"/>
    </xf>
    <xf numFmtId="0" fontId="27" fillId="3" borderId="31" xfId="0" applyFont="1" applyFill="1" applyBorder="1" applyAlignment="1">
      <alignment horizontal="right" vertical="center" wrapText="1"/>
    </xf>
    <xf numFmtId="0" fontId="25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right" vertical="center" wrapText="1"/>
    </xf>
    <xf numFmtId="0" fontId="26" fillId="3" borderId="31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right" vertical="center" wrapText="1"/>
    </xf>
    <xf numFmtId="0" fontId="25" fillId="2" borderId="1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right" vertical="center" wrapText="1"/>
    </xf>
    <xf numFmtId="0" fontId="26" fillId="3" borderId="9" xfId="0" applyFont="1" applyFill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31" xfId="0" applyFont="1" applyBorder="1" applyAlignment="1">
      <alignment/>
    </xf>
    <xf numFmtId="0" fontId="3" fillId="0" borderId="14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/>
    </xf>
    <xf numFmtId="0" fontId="26" fillId="0" borderId="2" xfId="0" applyFont="1" applyBorder="1" applyAlignment="1">
      <alignment/>
    </xf>
    <xf numFmtId="0" fontId="26" fillId="3" borderId="9" xfId="0" applyFont="1" applyFill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7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top" wrapText="1"/>
    </xf>
    <xf numFmtId="0" fontId="10" fillId="4" borderId="51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10" fillId="4" borderId="4" xfId="0" applyNumberFormat="1" applyFont="1" applyFill="1" applyBorder="1" applyAlignment="1">
      <alignment horizontal="center" vertical="top" wrapText="1"/>
    </xf>
    <xf numFmtId="0" fontId="10" fillId="3" borderId="78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40" xfId="0" applyFont="1" applyFill="1" applyBorder="1" applyAlignment="1">
      <alignment horizontal="right"/>
    </xf>
    <xf numFmtId="0" fontId="3" fillId="2" borderId="21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79" fontId="3" fillId="2" borderId="21" xfId="20" applyFont="1" applyFill="1" applyBorder="1" applyAlignment="1">
      <alignment horizontal="center" vertical="top" wrapText="1"/>
    </xf>
    <xf numFmtId="179" fontId="3" fillId="2" borderId="15" xfId="20" applyFont="1" applyFill="1" applyBorder="1" applyAlignment="1">
      <alignment horizontal="center" vertical="top" wrapText="1"/>
    </xf>
    <xf numFmtId="179" fontId="3" fillId="2" borderId="21" xfId="20" applyFont="1" applyFill="1" applyBorder="1" applyAlignment="1">
      <alignment horizontal="left" vertical="top" wrapText="1"/>
    </xf>
    <xf numFmtId="179" fontId="3" fillId="2" borderId="15" xfId="20" applyFont="1" applyFill="1" applyBorder="1" applyAlignment="1">
      <alignment horizontal="left" vertical="top" wrapText="1"/>
    </xf>
    <xf numFmtId="0" fontId="24" fillId="2" borderId="21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179" fontId="3" fillId="2" borderId="21" xfId="20" applyFont="1" applyFill="1" applyBorder="1" applyAlignment="1">
      <alignment horizontal="right" vertical="top" wrapText="1"/>
    </xf>
    <xf numFmtId="179" fontId="3" fillId="2" borderId="15" xfId="20" applyFont="1" applyFill="1" applyBorder="1" applyAlignment="1">
      <alignment horizontal="right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1" fillId="2" borderId="3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179" fontId="8" fillId="2" borderId="36" xfId="20" applyFont="1" applyFill="1" applyBorder="1" applyAlignment="1">
      <alignment horizontal="center" vertical="center" wrapText="1"/>
    </xf>
    <xf numFmtId="179" fontId="8" fillId="2" borderId="1" xfId="20" applyFont="1" applyFill="1" applyBorder="1" applyAlignment="1">
      <alignment horizontal="center" vertical="center" wrapText="1"/>
    </xf>
    <xf numFmtId="179" fontId="8" fillId="2" borderId="21" xfId="20" applyFont="1" applyFill="1" applyBorder="1" applyAlignment="1">
      <alignment horizontal="center" vertical="center" wrapText="1"/>
    </xf>
    <xf numFmtId="179" fontId="8" fillId="2" borderId="17" xfId="20" applyFont="1" applyFill="1" applyBorder="1" applyAlignment="1">
      <alignment horizontal="center" vertical="center" wrapText="1"/>
    </xf>
    <xf numFmtId="179" fontId="8" fillId="2" borderId="15" xfId="20" applyFont="1" applyFill="1" applyBorder="1" applyAlignment="1">
      <alignment horizontal="center" vertical="center" wrapText="1"/>
    </xf>
    <xf numFmtId="179" fontId="0" fillId="0" borderId="0" xfId="20" applyFont="1" applyBorder="1" applyAlignment="1">
      <alignment horizontal="center" vertical="center" wrapText="1"/>
    </xf>
    <xf numFmtId="179" fontId="8" fillId="2" borderId="0" xfId="20" applyFont="1" applyFill="1" applyBorder="1" applyAlignment="1">
      <alignment horizontal="center" vertical="center" wrapText="1"/>
    </xf>
    <xf numFmtId="179" fontId="8" fillId="2" borderId="36" xfId="20" applyFont="1" applyFill="1" applyBorder="1" applyAlignment="1">
      <alignment horizontal="center" vertical="center"/>
    </xf>
    <xf numFmtId="179" fontId="8" fillId="2" borderId="1" xfId="20" applyFont="1" applyFill="1" applyBorder="1" applyAlignment="1">
      <alignment horizontal="center" vertical="center"/>
    </xf>
    <xf numFmtId="179" fontId="8" fillId="2" borderId="5" xfId="20" applyFont="1" applyFill="1" applyBorder="1" applyAlignment="1">
      <alignment horizontal="center" vertical="center"/>
    </xf>
    <xf numFmtId="179" fontId="8" fillId="2" borderId="21" xfId="20" applyFont="1" applyFill="1" applyBorder="1" applyAlignment="1">
      <alignment horizontal="center" vertical="center"/>
    </xf>
    <xf numFmtId="179" fontId="8" fillId="2" borderId="17" xfId="20" applyFont="1" applyFill="1" applyBorder="1" applyAlignment="1">
      <alignment horizontal="center" vertical="center"/>
    </xf>
    <xf numFmtId="179" fontId="8" fillId="2" borderId="15" xfId="2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56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8" fillId="2" borderId="77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left" vertical="center" wrapText="1"/>
    </xf>
    <xf numFmtId="2" fontId="11" fillId="2" borderId="17" xfId="0" applyNumberFormat="1" applyFont="1" applyFill="1" applyBorder="1" applyAlignment="1">
      <alignment horizontal="left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180" fontId="7" fillId="4" borderId="17" xfId="0" applyNumberFormat="1" applyFont="1" applyFill="1" applyBorder="1" applyAlignment="1">
      <alignment horizontal="right" vertical="top" wrapText="1"/>
    </xf>
    <xf numFmtId="0" fontId="11" fillId="2" borderId="79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80" fontId="16" fillId="2" borderId="9" xfId="0" applyNumberFormat="1" applyFont="1" applyFill="1" applyBorder="1" applyAlignment="1">
      <alignment horizontal="left"/>
    </xf>
    <xf numFmtId="180" fontId="16" fillId="2" borderId="14" xfId="0" applyNumberFormat="1" applyFont="1" applyFill="1" applyBorder="1" applyAlignment="1">
      <alignment horizontal="left"/>
    </xf>
    <xf numFmtId="180" fontId="16" fillId="2" borderId="31" xfId="0" applyNumberFormat="1" applyFont="1" applyFill="1" applyBorder="1" applyAlignment="1">
      <alignment horizontal="left"/>
    </xf>
    <xf numFmtId="0" fontId="18" fillId="3" borderId="28" xfId="0" applyFont="1" applyFill="1" applyBorder="1" applyAlignment="1">
      <alignment horizontal="right"/>
    </xf>
    <xf numFmtId="0" fontId="18" fillId="3" borderId="14" xfId="0" applyFont="1" applyFill="1" applyBorder="1" applyAlignment="1">
      <alignment horizontal="right"/>
    </xf>
    <xf numFmtId="0" fontId="18" fillId="3" borderId="76" xfId="0" applyFont="1" applyFill="1" applyBorder="1" applyAlignment="1">
      <alignment horizontal="right"/>
    </xf>
    <xf numFmtId="0" fontId="18" fillId="3" borderId="9" xfId="0" applyFont="1" applyFill="1" applyBorder="1" applyAlignment="1">
      <alignment horizontal="right"/>
    </xf>
    <xf numFmtId="0" fontId="18" fillId="3" borderId="31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0" borderId="15" xfId="0" applyFont="1" applyBorder="1" applyAlignment="1">
      <alignment/>
    </xf>
    <xf numFmtId="0" fontId="8" fillId="2" borderId="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82" fontId="21" fillId="2" borderId="14" xfId="0" applyNumberFormat="1" applyFont="1" applyFill="1" applyBorder="1" applyAlignment="1">
      <alignment horizontal="center"/>
    </xf>
    <xf numFmtId="182" fontId="21" fillId="2" borderId="31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3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ond.euroset.ru/f/1/reports/&#1045;&#1082;&#1072;&#1090;&#1077;&#1088;&#1080;&#1085;&#1073;&#1091;&#1088;&#1075;\&#1086;&#1090;&#1095;&#1077;&#1090;%20&#1059;&#1088;&#1072;&#1083;&#1100;&#1089;&#1082;&#1080;&#1081;%20&#1060;&#1080;&#1083;&#108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-08г"/>
      <sheetName val="2009г"/>
      <sheetName val="из общего вырезала"/>
    </sheetNames>
    <sheetDataSet>
      <sheetData sheetId="1">
        <row r="49">
          <cell r="F49">
            <v>9270</v>
          </cell>
        </row>
        <row r="54">
          <cell r="F54">
            <v>3780</v>
          </cell>
        </row>
        <row r="55">
          <cell r="F55">
            <v>8820</v>
          </cell>
        </row>
        <row r="65">
          <cell r="G65">
            <v>1120</v>
          </cell>
        </row>
        <row r="67">
          <cell r="G67">
            <v>1120</v>
          </cell>
        </row>
        <row r="69">
          <cell r="G69">
            <v>2450</v>
          </cell>
        </row>
        <row r="71">
          <cell r="G71">
            <v>3160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9"/>
  <sheetViews>
    <sheetView workbookViewId="0" topLeftCell="A699">
      <selection activeCell="C644" sqref="C644"/>
    </sheetView>
  </sheetViews>
  <sheetFormatPr defaultColWidth="9.140625" defaultRowHeight="12.75"/>
  <cols>
    <col min="1" max="1" width="27.7109375" style="363" bestFit="1" customWidth="1"/>
    <col min="2" max="2" width="33.00390625" style="364" customWidth="1"/>
    <col min="3" max="3" width="27.8515625" style="363" customWidth="1"/>
    <col min="4" max="4" width="32.140625" style="364" customWidth="1"/>
    <col min="5" max="5" width="23.57421875" style="365" customWidth="1"/>
    <col min="6" max="6" width="18.140625" style="1" customWidth="1"/>
    <col min="7" max="16384" width="9.140625" style="1" customWidth="1"/>
  </cols>
  <sheetData>
    <row r="1" spans="1:5" ht="15" customHeight="1">
      <c r="A1" s="1256" t="s">
        <v>497</v>
      </c>
      <c r="B1" s="1257"/>
      <c r="C1" s="1257"/>
      <c r="D1" s="1257"/>
      <c r="E1" s="1258"/>
    </row>
    <row r="2" spans="1:5" ht="15" customHeight="1">
      <c r="A2" s="1259" t="s">
        <v>498</v>
      </c>
      <c r="B2" s="1260"/>
      <c r="C2" s="1260"/>
      <c r="D2" s="1260"/>
      <c r="E2" s="1261"/>
    </row>
    <row r="3" spans="1:5" ht="15" customHeight="1">
      <c r="A3" s="1259" t="s">
        <v>499</v>
      </c>
      <c r="B3" s="1260"/>
      <c r="C3" s="1260"/>
      <c r="D3" s="1260"/>
      <c r="E3" s="1261"/>
    </row>
    <row r="4" spans="1:5" ht="15" customHeight="1">
      <c r="A4" s="2"/>
      <c r="B4" s="3"/>
      <c r="C4" s="132"/>
      <c r="D4" s="3"/>
      <c r="E4" s="4"/>
    </row>
    <row r="5" spans="1:5" ht="15" customHeight="1">
      <c r="A5" s="2"/>
      <c r="B5" s="3"/>
      <c r="C5" s="132"/>
      <c r="D5" s="3"/>
      <c r="E5" s="4"/>
    </row>
    <row r="6" spans="1:5" ht="15" customHeight="1">
      <c r="A6" s="1262" t="s">
        <v>868</v>
      </c>
      <c r="B6" s="1263"/>
      <c r="C6" s="1263"/>
      <c r="D6" s="1263"/>
      <c r="E6" s="1264"/>
    </row>
    <row r="7" spans="1:5" ht="15" customHeight="1" thickBot="1">
      <c r="A7" s="774"/>
      <c r="B7" s="775"/>
      <c r="C7" s="776"/>
      <c r="D7" s="1017"/>
      <c r="E7" s="777"/>
    </row>
    <row r="8" spans="1:6" ht="19.5" customHeight="1" thickBot="1">
      <c r="A8" s="778"/>
      <c r="B8" s="779"/>
      <c r="C8" s="779"/>
      <c r="D8" s="1022" t="s">
        <v>501</v>
      </c>
      <c r="E8" s="374">
        <v>121881.02</v>
      </c>
      <c r="F8" s="782"/>
    </row>
    <row r="9" spans="1:5" ht="32.25" customHeight="1" thickBot="1">
      <c r="A9" s="778"/>
      <c r="B9" s="783"/>
      <c r="C9" s="783"/>
      <c r="D9" s="1023" t="s">
        <v>1147</v>
      </c>
      <c r="E9" s="785">
        <v>641.82</v>
      </c>
    </row>
    <row r="10" spans="1:6" ht="19.5" customHeight="1" thickBot="1">
      <c r="A10" s="778"/>
      <c r="B10" s="783"/>
      <c r="C10" s="783"/>
      <c r="D10" s="1024" t="s">
        <v>503</v>
      </c>
      <c r="E10" s="1025">
        <f>E131</f>
        <v>830932.9400000003</v>
      </c>
      <c r="F10" s="788"/>
    </row>
    <row r="11" spans="1:5" ht="15" customHeight="1">
      <c r="A11" s="1265"/>
      <c r="B11" s="1266"/>
      <c r="C11" s="1266"/>
      <c r="D11" s="789"/>
      <c r="E11" s="790"/>
    </row>
    <row r="12" spans="1:5" ht="15" customHeight="1" thickBot="1">
      <c r="A12" s="791"/>
      <c r="B12" s="792"/>
      <c r="C12" s="792"/>
      <c r="D12" s="792"/>
      <c r="E12" s="793"/>
    </row>
    <row r="13" spans="1:5" ht="15" customHeight="1">
      <c r="A13" s="1267" t="s">
        <v>504</v>
      </c>
      <c r="B13" s="1269" t="s">
        <v>505</v>
      </c>
      <c r="C13" s="1271" t="s">
        <v>506</v>
      </c>
      <c r="D13" s="1269" t="s">
        <v>507</v>
      </c>
      <c r="E13" s="1254" t="s">
        <v>508</v>
      </c>
    </row>
    <row r="14" spans="1:5" ht="24" customHeight="1" thickBot="1">
      <c r="A14" s="1268"/>
      <c r="B14" s="1270"/>
      <c r="C14" s="1272"/>
      <c r="D14" s="1270"/>
      <c r="E14" s="1255"/>
    </row>
    <row r="15" spans="1:5" ht="30" customHeight="1">
      <c r="A15" s="1252" t="s">
        <v>532</v>
      </c>
      <c r="B15" s="1244" t="s">
        <v>824</v>
      </c>
      <c r="C15" s="33" t="s">
        <v>869</v>
      </c>
      <c r="D15" s="19" t="s">
        <v>870</v>
      </c>
      <c r="E15" s="1026">
        <v>36000</v>
      </c>
    </row>
    <row r="16" spans="1:5" ht="29.25" customHeight="1">
      <c r="A16" s="1253"/>
      <c r="B16" s="1245"/>
      <c r="C16" s="22" t="s">
        <v>871</v>
      </c>
      <c r="D16" s="23" t="s">
        <v>870</v>
      </c>
      <c r="E16" s="1027">
        <v>36000</v>
      </c>
    </row>
    <row r="17" spans="1:5" ht="28.5" customHeight="1">
      <c r="A17" s="1253"/>
      <c r="B17" s="1245"/>
      <c r="C17" s="24" t="s">
        <v>872</v>
      </c>
      <c r="D17" s="25" t="s">
        <v>873</v>
      </c>
      <c r="E17" s="1028">
        <v>27000</v>
      </c>
    </row>
    <row r="18" spans="1:5" ht="32.25" customHeight="1" thickBot="1">
      <c r="A18" s="1243"/>
      <c r="B18" s="1246"/>
      <c r="C18" s="60" t="s">
        <v>874</v>
      </c>
      <c r="D18" s="59">
        <v>4</v>
      </c>
      <c r="E18" s="1029">
        <v>2100.92</v>
      </c>
    </row>
    <row r="19" spans="1:5" ht="16.5" thickBot="1">
      <c r="A19" s="1247" t="s">
        <v>520</v>
      </c>
      <c r="B19" s="1248"/>
      <c r="C19" s="1248"/>
      <c r="D19" s="1249"/>
      <c r="E19" s="814">
        <f>E15+E16+E17+E18</f>
        <v>101100.92</v>
      </c>
    </row>
    <row r="20" spans="1:5" ht="15" customHeight="1">
      <c r="A20" s="1252" t="s">
        <v>823</v>
      </c>
      <c r="B20" s="1244" t="s">
        <v>824</v>
      </c>
      <c r="C20" s="33" t="s">
        <v>875</v>
      </c>
      <c r="D20" s="19" t="s">
        <v>362</v>
      </c>
      <c r="E20" s="1026">
        <v>12000</v>
      </c>
    </row>
    <row r="21" spans="1:5" ht="30" customHeight="1" thickBot="1">
      <c r="A21" s="1243"/>
      <c r="B21" s="1246"/>
      <c r="C21" s="60" t="s">
        <v>874</v>
      </c>
      <c r="D21" s="59">
        <v>5</v>
      </c>
      <c r="E21" s="1029">
        <v>2626.15</v>
      </c>
    </row>
    <row r="22" spans="1:5" ht="16.5" thickBot="1">
      <c r="A22" s="1247" t="s">
        <v>520</v>
      </c>
      <c r="B22" s="1248"/>
      <c r="C22" s="1248"/>
      <c r="D22" s="1249"/>
      <c r="E22" s="814">
        <f>E20+E21</f>
        <v>14626.15</v>
      </c>
    </row>
    <row r="23" spans="1:5" ht="15" customHeight="1">
      <c r="A23" s="1252" t="s">
        <v>844</v>
      </c>
      <c r="B23" s="1244" t="s">
        <v>323</v>
      </c>
      <c r="C23" s="33" t="s">
        <v>301</v>
      </c>
      <c r="D23" s="19">
        <v>95</v>
      </c>
      <c r="E23" s="1026">
        <v>12170</v>
      </c>
    </row>
    <row r="24" spans="1:5" ht="30">
      <c r="A24" s="1253"/>
      <c r="B24" s="1245"/>
      <c r="C24" s="22" t="s">
        <v>552</v>
      </c>
      <c r="D24" s="23"/>
      <c r="E24" s="1027">
        <f>12125.7+2900</f>
        <v>15025.7</v>
      </c>
    </row>
    <row r="25" spans="1:5" ht="30.75" thickBot="1">
      <c r="A25" s="1243"/>
      <c r="B25" s="1246"/>
      <c r="C25" s="60" t="s">
        <v>874</v>
      </c>
      <c r="D25" s="59">
        <v>8</v>
      </c>
      <c r="E25" s="1029">
        <v>4201.84</v>
      </c>
    </row>
    <row r="26" spans="1:5" ht="15" customHeight="1" thickBot="1">
      <c r="A26" s="1247" t="s">
        <v>520</v>
      </c>
      <c r="B26" s="1248"/>
      <c r="C26" s="1248"/>
      <c r="D26" s="1249"/>
      <c r="E26" s="814">
        <f>E23+E24+E25</f>
        <v>31397.54</v>
      </c>
    </row>
    <row r="27" spans="1:5" ht="30">
      <c r="A27" s="1250" t="s">
        <v>565</v>
      </c>
      <c r="B27" s="1234" t="s">
        <v>824</v>
      </c>
      <c r="C27" s="809" t="s">
        <v>876</v>
      </c>
      <c r="D27" s="809" t="s">
        <v>877</v>
      </c>
      <c r="E27" s="810">
        <v>57630</v>
      </c>
    </row>
    <row r="28" spans="1:5" ht="30.75" thickBot="1">
      <c r="A28" s="1251"/>
      <c r="B28" s="1235"/>
      <c r="C28" s="802" t="s">
        <v>874</v>
      </c>
      <c r="D28" s="802">
        <v>6</v>
      </c>
      <c r="E28" s="803">
        <v>3151.38</v>
      </c>
    </row>
    <row r="29" spans="1:5" ht="16.5" thickBot="1">
      <c r="A29" s="1247" t="s">
        <v>520</v>
      </c>
      <c r="B29" s="1248"/>
      <c r="C29" s="1248"/>
      <c r="D29" s="1249"/>
      <c r="E29" s="814">
        <f>E27+E28</f>
        <v>60781.38</v>
      </c>
    </row>
    <row r="30" spans="1:5" ht="15.75">
      <c r="A30" s="1250" t="s">
        <v>826</v>
      </c>
      <c r="B30" s="1234" t="s">
        <v>583</v>
      </c>
      <c r="C30" s="809" t="s">
        <v>817</v>
      </c>
      <c r="D30" s="809">
        <v>4</v>
      </c>
      <c r="E30" s="810">
        <f>4253.2+1587+1816+2237.7+2850.9+11114</f>
        <v>23858.8</v>
      </c>
    </row>
    <row r="31" spans="1:5" ht="30.75" thickBot="1">
      <c r="A31" s="1251"/>
      <c r="B31" s="1235"/>
      <c r="C31" s="802" t="s">
        <v>552</v>
      </c>
      <c r="D31" s="802"/>
      <c r="E31" s="803">
        <v>59457</v>
      </c>
    </row>
    <row r="32" spans="1:5" ht="16.5" thickBot="1">
      <c r="A32" s="1236" t="s">
        <v>520</v>
      </c>
      <c r="B32" s="1237"/>
      <c r="C32" s="1237"/>
      <c r="D32" s="1238"/>
      <c r="E32" s="826">
        <f>E30+E31</f>
        <v>83315.8</v>
      </c>
    </row>
    <row r="33" spans="1:5" ht="30.75" thickBot="1">
      <c r="A33" s="986" t="s">
        <v>509</v>
      </c>
      <c r="B33" s="986" t="s">
        <v>824</v>
      </c>
      <c r="C33" s="800" t="s">
        <v>552</v>
      </c>
      <c r="D33" s="800"/>
      <c r="E33" s="824">
        <f>324+16433.6</f>
        <v>16757.6</v>
      </c>
    </row>
    <row r="34" spans="1:5" ht="16.5" thickBot="1">
      <c r="A34" s="1239" t="s">
        <v>520</v>
      </c>
      <c r="B34" s="1240"/>
      <c r="C34" s="1240"/>
      <c r="D34" s="1241"/>
      <c r="E34" s="804">
        <f>E33</f>
        <v>16757.6</v>
      </c>
    </row>
    <row r="35" spans="1:5" ht="30.75" thickBot="1">
      <c r="A35" s="986" t="s">
        <v>838</v>
      </c>
      <c r="B35" s="986" t="s">
        <v>824</v>
      </c>
      <c r="C35" s="800" t="s">
        <v>552</v>
      </c>
      <c r="D35" s="800"/>
      <c r="E35" s="824">
        <f>11641.5+18137.7</f>
        <v>29779.2</v>
      </c>
    </row>
    <row r="36" spans="1:5" ht="16.5" thickBot="1">
      <c r="A36" s="1239" t="s">
        <v>520</v>
      </c>
      <c r="B36" s="1240"/>
      <c r="C36" s="1240"/>
      <c r="D36" s="1241"/>
      <c r="E36" s="804">
        <f>E35</f>
        <v>29779.2</v>
      </c>
    </row>
    <row r="37" spans="1:5" ht="30.75" thickBot="1">
      <c r="A37" s="986" t="s">
        <v>595</v>
      </c>
      <c r="B37" s="986" t="s">
        <v>824</v>
      </c>
      <c r="C37" s="800" t="s">
        <v>552</v>
      </c>
      <c r="D37" s="800"/>
      <c r="E37" s="824">
        <f>12636+3758.4</f>
        <v>16394.4</v>
      </c>
    </row>
    <row r="38" spans="1:5" ht="16.5" thickBot="1">
      <c r="A38" s="1242" t="s">
        <v>520</v>
      </c>
      <c r="B38" s="1232"/>
      <c r="C38" s="1232"/>
      <c r="D38" s="1233"/>
      <c r="E38" s="825">
        <f>E37</f>
        <v>16394.4</v>
      </c>
    </row>
    <row r="39" spans="1:5" ht="30">
      <c r="A39" s="1250" t="s">
        <v>610</v>
      </c>
      <c r="B39" s="1234" t="s">
        <v>824</v>
      </c>
      <c r="C39" s="809" t="s">
        <v>552</v>
      </c>
      <c r="D39" s="809"/>
      <c r="E39" s="810">
        <f>16337.7+2081.7</f>
        <v>18419.4</v>
      </c>
    </row>
    <row r="40" spans="1:5" ht="30.75" thickBot="1">
      <c r="A40" s="1251"/>
      <c r="B40" s="1235"/>
      <c r="C40" s="802" t="s">
        <v>874</v>
      </c>
      <c r="D40" s="802">
        <v>6</v>
      </c>
      <c r="E40" s="803">
        <v>3151.38</v>
      </c>
    </row>
    <row r="41" spans="1:5" ht="16.5" thickBot="1">
      <c r="A41" s="1236" t="s">
        <v>520</v>
      </c>
      <c r="B41" s="1237"/>
      <c r="C41" s="1237"/>
      <c r="D41" s="1238"/>
      <c r="E41" s="826">
        <f>E39+E40</f>
        <v>21570.780000000002</v>
      </c>
    </row>
    <row r="42" spans="1:5" ht="30.75" thickBot="1">
      <c r="A42" s="986" t="s">
        <v>878</v>
      </c>
      <c r="B42" s="986" t="s">
        <v>824</v>
      </c>
      <c r="C42" s="800" t="s">
        <v>552</v>
      </c>
      <c r="D42" s="800"/>
      <c r="E42" s="824">
        <v>4171.5</v>
      </c>
    </row>
    <row r="43" spans="1:5" ht="16.5" thickBot="1">
      <c r="A43" s="1242" t="s">
        <v>520</v>
      </c>
      <c r="B43" s="1232"/>
      <c r="C43" s="1232"/>
      <c r="D43" s="1233"/>
      <c r="E43" s="825">
        <v>4171.5</v>
      </c>
    </row>
    <row r="44" spans="1:5" ht="30">
      <c r="A44" s="1250" t="s">
        <v>834</v>
      </c>
      <c r="B44" s="1234" t="s">
        <v>824</v>
      </c>
      <c r="C44" s="809" t="s">
        <v>552</v>
      </c>
      <c r="D44" s="809"/>
      <c r="E44" s="810">
        <v>15406.2</v>
      </c>
    </row>
    <row r="45" spans="1:5" ht="30.75" thickBot="1">
      <c r="A45" s="1251"/>
      <c r="B45" s="1235"/>
      <c r="C45" s="802" t="s">
        <v>874</v>
      </c>
      <c r="D45" s="802">
        <v>5</v>
      </c>
      <c r="E45" s="803">
        <v>2626.15</v>
      </c>
    </row>
    <row r="46" spans="1:5" ht="16.5" thickBot="1">
      <c r="A46" s="1236" t="s">
        <v>520</v>
      </c>
      <c r="B46" s="1237"/>
      <c r="C46" s="1237"/>
      <c r="D46" s="1238"/>
      <c r="E46" s="826">
        <f>E44+E45</f>
        <v>18032.350000000002</v>
      </c>
    </row>
    <row r="47" spans="1:5" ht="30.75" thickBot="1">
      <c r="A47" s="986" t="s">
        <v>604</v>
      </c>
      <c r="B47" s="986" t="s">
        <v>824</v>
      </c>
      <c r="C47" s="800" t="s">
        <v>552</v>
      </c>
      <c r="D47" s="800">
        <v>6</v>
      </c>
      <c r="E47" s="824">
        <f>429.3+51742.8</f>
        <v>52172.100000000006</v>
      </c>
    </row>
    <row r="48" spans="1:5" ht="16.5" thickBot="1">
      <c r="A48" s="1242" t="s">
        <v>520</v>
      </c>
      <c r="B48" s="1232"/>
      <c r="C48" s="1232"/>
      <c r="D48" s="1233"/>
      <c r="E48" s="825">
        <f>E47</f>
        <v>52172.100000000006</v>
      </c>
    </row>
    <row r="49" spans="1:5" ht="30">
      <c r="A49" s="1250" t="s">
        <v>832</v>
      </c>
      <c r="B49" s="1234" t="s">
        <v>824</v>
      </c>
      <c r="C49" s="809" t="s">
        <v>552</v>
      </c>
      <c r="D49" s="809"/>
      <c r="E49" s="810">
        <v>3134.7</v>
      </c>
    </row>
    <row r="50" spans="1:5" ht="30.75" customHeight="1" thickBot="1">
      <c r="A50" s="1251"/>
      <c r="B50" s="1235"/>
      <c r="C50" s="802" t="s">
        <v>874</v>
      </c>
      <c r="D50" s="802">
        <v>5</v>
      </c>
      <c r="E50" s="803">
        <v>2626.15</v>
      </c>
    </row>
    <row r="51" spans="1:5" ht="16.5" thickBot="1">
      <c r="A51" s="1247" t="s">
        <v>520</v>
      </c>
      <c r="B51" s="1248"/>
      <c r="C51" s="1248"/>
      <c r="D51" s="1249"/>
      <c r="E51" s="814">
        <f>E49+E50</f>
        <v>5760.85</v>
      </c>
    </row>
    <row r="52" spans="1:5" ht="15" customHeight="1">
      <c r="A52" s="1250" t="s">
        <v>555</v>
      </c>
      <c r="B52" s="1234" t="s">
        <v>583</v>
      </c>
      <c r="C52" s="809" t="s">
        <v>817</v>
      </c>
      <c r="D52" s="809"/>
      <c r="E52" s="810">
        <f>1951.3+225+930+1625</f>
        <v>4731.3</v>
      </c>
    </row>
    <row r="53" spans="1:5" ht="30.75" customHeight="1" thickBot="1">
      <c r="A53" s="1251"/>
      <c r="B53" s="1235"/>
      <c r="C53" s="802" t="s">
        <v>552</v>
      </c>
      <c r="D53" s="802"/>
      <c r="E53" s="803">
        <v>92060</v>
      </c>
    </row>
    <row r="54" spans="1:5" ht="16.5" thickBot="1">
      <c r="A54" s="1247" t="s">
        <v>520</v>
      </c>
      <c r="B54" s="1248"/>
      <c r="C54" s="1248"/>
      <c r="D54" s="1249"/>
      <c r="E54" s="814">
        <f>E52+E53</f>
        <v>96791.3</v>
      </c>
    </row>
    <row r="55" spans="1:5" ht="30">
      <c r="A55" s="1250" t="s">
        <v>299</v>
      </c>
      <c r="B55" s="1234" t="s">
        <v>824</v>
      </c>
      <c r="C55" s="809" t="s">
        <v>879</v>
      </c>
      <c r="D55" s="809" t="s">
        <v>880</v>
      </c>
      <c r="E55" s="810">
        <v>10080</v>
      </c>
    </row>
    <row r="56" spans="1:5" ht="30">
      <c r="A56" s="1223"/>
      <c r="B56" s="1224"/>
      <c r="C56" s="800" t="s">
        <v>874</v>
      </c>
      <c r="D56" s="800">
        <v>7</v>
      </c>
      <c r="E56" s="801">
        <v>3676.61</v>
      </c>
    </row>
    <row r="57" spans="1:5" ht="30.75" thickBot="1">
      <c r="A57" s="1251"/>
      <c r="B57" s="1235"/>
      <c r="C57" s="802" t="s">
        <v>552</v>
      </c>
      <c r="D57" s="802"/>
      <c r="E57" s="803">
        <v>55368</v>
      </c>
    </row>
    <row r="58" spans="1:5" ht="16.5" thickBot="1">
      <c r="A58" s="1247" t="s">
        <v>520</v>
      </c>
      <c r="B58" s="1248"/>
      <c r="C58" s="1248"/>
      <c r="D58" s="1249"/>
      <c r="E58" s="814">
        <f>E55+E56+E57</f>
        <v>69124.61</v>
      </c>
    </row>
    <row r="59" spans="1:5" ht="15.75">
      <c r="A59" s="1250" t="s">
        <v>582</v>
      </c>
      <c r="B59" s="1234" t="s">
        <v>583</v>
      </c>
      <c r="C59" s="809" t="s">
        <v>543</v>
      </c>
      <c r="D59" s="809" t="s">
        <v>362</v>
      </c>
      <c r="E59" s="810">
        <v>6000</v>
      </c>
    </row>
    <row r="60" spans="1:5" ht="34.5" customHeight="1" thickBot="1">
      <c r="A60" s="1251"/>
      <c r="B60" s="1235"/>
      <c r="C60" s="802" t="s">
        <v>874</v>
      </c>
      <c r="D60" s="802">
        <v>3</v>
      </c>
      <c r="E60" s="803">
        <v>1575.69</v>
      </c>
    </row>
    <row r="61" spans="1:6" ht="16.5" thickBot="1">
      <c r="A61" s="1247" t="s">
        <v>520</v>
      </c>
      <c r="B61" s="1248"/>
      <c r="C61" s="1248"/>
      <c r="D61" s="1249"/>
      <c r="E61" s="814">
        <f>E59+E60</f>
        <v>7575.6900000000005</v>
      </c>
      <c r="F61" s="39"/>
    </row>
    <row r="62" spans="1:6" ht="15.75">
      <c r="A62" s="1250" t="s">
        <v>618</v>
      </c>
      <c r="B62" s="1234" t="s">
        <v>583</v>
      </c>
      <c r="C62" s="809" t="s">
        <v>817</v>
      </c>
      <c r="D62" s="809"/>
      <c r="E62" s="810">
        <v>2160.6</v>
      </c>
      <c r="F62" s="39"/>
    </row>
    <row r="63" spans="1:6" ht="30.75" thickBot="1">
      <c r="A63" s="1251"/>
      <c r="B63" s="1235"/>
      <c r="C63" s="802" t="s">
        <v>874</v>
      </c>
      <c r="D63" s="802">
        <v>7</v>
      </c>
      <c r="E63" s="803">
        <v>3676.61</v>
      </c>
      <c r="F63" s="474"/>
    </row>
    <row r="64" spans="1:6" ht="16.5" thickBot="1">
      <c r="A64" s="1247" t="s">
        <v>520</v>
      </c>
      <c r="B64" s="1248"/>
      <c r="C64" s="1248"/>
      <c r="D64" s="1249"/>
      <c r="E64" s="814">
        <f>E62+E63</f>
        <v>5837.21</v>
      </c>
      <c r="F64" s="39"/>
    </row>
    <row r="65" spans="1:6" ht="32.25" customHeight="1">
      <c r="A65" s="1225" t="s">
        <v>575</v>
      </c>
      <c r="B65" s="1228" t="s">
        <v>824</v>
      </c>
      <c r="C65" s="809" t="s">
        <v>1152</v>
      </c>
      <c r="D65" s="809">
        <v>1</v>
      </c>
      <c r="E65" s="810">
        <v>4415</v>
      </c>
      <c r="F65" s="39"/>
    </row>
    <row r="66" spans="1:6" ht="30" customHeight="1">
      <c r="A66" s="1226"/>
      <c r="B66" s="1229"/>
      <c r="C66" s="800" t="s">
        <v>881</v>
      </c>
      <c r="D66" s="800">
        <v>1</v>
      </c>
      <c r="E66" s="801">
        <v>3062</v>
      </c>
      <c r="F66" s="39"/>
    </row>
    <row r="67" spans="1:6" ht="34.5" customHeight="1" thickBot="1">
      <c r="A67" s="1227"/>
      <c r="B67" s="1230"/>
      <c r="C67" s="802" t="s">
        <v>882</v>
      </c>
      <c r="D67" s="802" t="s">
        <v>883</v>
      </c>
      <c r="E67" s="803">
        <v>2700</v>
      </c>
      <c r="F67" s="474"/>
    </row>
    <row r="68" spans="1:6" ht="16.5" thickBot="1">
      <c r="A68" s="1242" t="s">
        <v>520</v>
      </c>
      <c r="B68" s="1232"/>
      <c r="C68" s="1232"/>
      <c r="D68" s="1233"/>
      <c r="E68" s="825">
        <f>E65+E66+E67</f>
        <v>10177</v>
      </c>
      <c r="F68" s="39"/>
    </row>
    <row r="69" spans="1:6" ht="30">
      <c r="A69" s="1250" t="s">
        <v>837</v>
      </c>
      <c r="B69" s="1234" t="s">
        <v>824</v>
      </c>
      <c r="C69" s="809" t="s">
        <v>874</v>
      </c>
      <c r="D69" s="809">
        <v>3</v>
      </c>
      <c r="E69" s="810">
        <v>1575.69</v>
      </c>
      <c r="F69" s="39"/>
    </row>
    <row r="70" spans="1:5" ht="30.75" thickBot="1">
      <c r="A70" s="1251"/>
      <c r="B70" s="1235"/>
      <c r="C70" s="802" t="s">
        <v>552</v>
      </c>
      <c r="D70" s="802"/>
      <c r="E70" s="803">
        <v>8229.6</v>
      </c>
    </row>
    <row r="71" spans="1:5" ht="16.5" thickBot="1">
      <c r="A71" s="1247" t="s">
        <v>520</v>
      </c>
      <c r="B71" s="1248"/>
      <c r="C71" s="1248"/>
      <c r="D71" s="1249"/>
      <c r="E71" s="814">
        <f>E69+E70</f>
        <v>9805.29</v>
      </c>
    </row>
    <row r="72" spans="1:5" ht="30.75" thickBot="1">
      <c r="A72" s="820" t="s">
        <v>540</v>
      </c>
      <c r="B72" s="821" t="s">
        <v>583</v>
      </c>
      <c r="C72" s="822" t="s">
        <v>874</v>
      </c>
      <c r="D72" s="822">
        <v>6</v>
      </c>
      <c r="E72" s="823">
        <v>3151.38</v>
      </c>
    </row>
    <row r="73" spans="1:6" ht="16.5" thickBot="1">
      <c r="A73" s="1247" t="s">
        <v>520</v>
      </c>
      <c r="B73" s="1248"/>
      <c r="C73" s="1248"/>
      <c r="D73" s="1249"/>
      <c r="E73" s="814">
        <f>72:72</f>
        <v>3151.38</v>
      </c>
      <c r="F73" s="474"/>
    </row>
    <row r="74" spans="1:5" ht="30">
      <c r="A74" s="1225" t="s">
        <v>590</v>
      </c>
      <c r="B74" s="1228" t="s">
        <v>884</v>
      </c>
      <c r="C74" s="809" t="s">
        <v>874</v>
      </c>
      <c r="D74" s="809">
        <v>6</v>
      </c>
      <c r="E74" s="810">
        <v>3151.38</v>
      </c>
    </row>
    <row r="75" spans="1:6" ht="30.75" thickBot="1">
      <c r="A75" s="1227"/>
      <c r="B75" s="1230"/>
      <c r="C75" s="802" t="s">
        <v>1153</v>
      </c>
      <c r="D75" s="802"/>
      <c r="E75" s="803">
        <v>6418.57</v>
      </c>
      <c r="F75" s="474"/>
    </row>
    <row r="76" spans="1:5" ht="16.5" thickBot="1">
      <c r="A76" s="1231" t="s">
        <v>520</v>
      </c>
      <c r="B76" s="1218"/>
      <c r="C76" s="1218"/>
      <c r="D76" s="1218"/>
      <c r="E76" s="826">
        <f>E74+E75</f>
        <v>9569.95</v>
      </c>
    </row>
    <row r="77" spans="1:5" ht="30">
      <c r="A77" s="1219" t="s">
        <v>840</v>
      </c>
      <c r="B77" s="1220" t="s">
        <v>884</v>
      </c>
      <c r="C77" s="798" t="s">
        <v>874</v>
      </c>
      <c r="D77" s="798">
        <v>5</v>
      </c>
      <c r="E77" s="799">
        <v>2626.15</v>
      </c>
    </row>
    <row r="78" spans="1:5" ht="30">
      <c r="A78" s="1226"/>
      <c r="B78" s="1229"/>
      <c r="C78" s="800" t="s">
        <v>552</v>
      </c>
      <c r="D78" s="800"/>
      <c r="E78" s="801">
        <v>3268.8</v>
      </c>
    </row>
    <row r="79" spans="1:6" ht="16.5" thickBot="1">
      <c r="A79" s="1221" t="s">
        <v>520</v>
      </c>
      <c r="B79" s="1222"/>
      <c r="C79" s="1222"/>
      <c r="D79" s="1222"/>
      <c r="E79" s="1030">
        <f>E77+E78</f>
        <v>5894.950000000001</v>
      </c>
      <c r="F79" s="39"/>
    </row>
    <row r="80" spans="1:6" ht="30.75" thickBot="1">
      <c r="A80" s="983" t="s">
        <v>271</v>
      </c>
      <c r="B80" s="981" t="s">
        <v>824</v>
      </c>
      <c r="C80" s="1031" t="s">
        <v>874</v>
      </c>
      <c r="D80" s="1031">
        <v>6</v>
      </c>
      <c r="E80" s="1032">
        <v>3151.38</v>
      </c>
      <c r="F80" s="482"/>
    </row>
    <row r="81" spans="1:6" ht="16.5" thickBot="1">
      <c r="A81" s="1247" t="s">
        <v>520</v>
      </c>
      <c r="B81" s="1248"/>
      <c r="C81" s="1248"/>
      <c r="D81" s="1249"/>
      <c r="E81" s="814">
        <f>E80</f>
        <v>3151.38</v>
      </c>
      <c r="F81" s="39"/>
    </row>
    <row r="82" spans="1:5" ht="30.75" thickBot="1">
      <c r="A82" s="820" t="s">
        <v>601</v>
      </c>
      <c r="B82" s="821" t="s">
        <v>815</v>
      </c>
      <c r="C82" s="822" t="s">
        <v>874</v>
      </c>
      <c r="D82" s="822">
        <v>6</v>
      </c>
      <c r="E82" s="823">
        <v>3151.38</v>
      </c>
    </row>
    <row r="83" spans="1:5" ht="16.5" thickBot="1">
      <c r="A83" s="1247" t="s">
        <v>520</v>
      </c>
      <c r="B83" s="1248"/>
      <c r="C83" s="1248"/>
      <c r="D83" s="1249"/>
      <c r="E83" s="814">
        <f>E82</f>
        <v>3151.38</v>
      </c>
    </row>
    <row r="84" spans="1:6" ht="30.75" thickBot="1">
      <c r="A84" s="820" t="s">
        <v>319</v>
      </c>
      <c r="B84" s="821" t="s">
        <v>815</v>
      </c>
      <c r="C84" s="822" t="s">
        <v>874</v>
      </c>
      <c r="D84" s="822">
        <v>5</v>
      </c>
      <c r="E84" s="823">
        <v>2626.15</v>
      </c>
      <c r="F84" s="39"/>
    </row>
    <row r="85" spans="1:6" ht="16.5" thickBot="1">
      <c r="A85" s="1247" t="s">
        <v>520</v>
      </c>
      <c r="B85" s="1248"/>
      <c r="C85" s="1248"/>
      <c r="D85" s="1249"/>
      <c r="E85" s="814">
        <f>E84</f>
        <v>2626.15</v>
      </c>
      <c r="F85" s="482"/>
    </row>
    <row r="86" spans="1:6" ht="30.75" thickBot="1">
      <c r="A86" s="820" t="s">
        <v>852</v>
      </c>
      <c r="B86" s="821" t="s">
        <v>824</v>
      </c>
      <c r="C86" s="822" t="s">
        <v>874</v>
      </c>
      <c r="D86" s="822">
        <v>4</v>
      </c>
      <c r="E86" s="823">
        <v>2100.92</v>
      </c>
      <c r="F86" s="39"/>
    </row>
    <row r="87" spans="1:5" ht="16.5" thickBot="1">
      <c r="A87" s="1247" t="s">
        <v>520</v>
      </c>
      <c r="B87" s="1248"/>
      <c r="C87" s="1248"/>
      <c r="D87" s="1249"/>
      <c r="E87" s="814">
        <f>E86</f>
        <v>2100.92</v>
      </c>
    </row>
    <row r="88" spans="1:5" ht="30.75" thickBot="1">
      <c r="A88" s="820" t="s">
        <v>283</v>
      </c>
      <c r="B88" s="821" t="s">
        <v>824</v>
      </c>
      <c r="C88" s="822" t="s">
        <v>874</v>
      </c>
      <c r="D88" s="822">
        <v>4</v>
      </c>
      <c r="E88" s="823">
        <v>2100.92</v>
      </c>
    </row>
    <row r="89" spans="1:5" ht="16.5" thickBot="1">
      <c r="A89" s="1247" t="s">
        <v>520</v>
      </c>
      <c r="B89" s="1248"/>
      <c r="C89" s="1248"/>
      <c r="D89" s="1249"/>
      <c r="E89" s="814">
        <f>E88</f>
        <v>2100.92</v>
      </c>
    </row>
    <row r="90" spans="1:5" ht="30">
      <c r="A90" s="1250" t="s">
        <v>298</v>
      </c>
      <c r="B90" s="1234" t="s">
        <v>824</v>
      </c>
      <c r="C90" s="809" t="s">
        <v>874</v>
      </c>
      <c r="D90" s="809">
        <v>4</v>
      </c>
      <c r="E90" s="810">
        <v>2100.92</v>
      </c>
    </row>
    <row r="91" spans="1:5" ht="30.75" thickBot="1">
      <c r="A91" s="1251"/>
      <c r="B91" s="1235"/>
      <c r="C91" s="802" t="s">
        <v>552</v>
      </c>
      <c r="D91" s="802"/>
      <c r="E91" s="803">
        <v>20858.4</v>
      </c>
    </row>
    <row r="92" spans="1:5" ht="16.5" thickBot="1">
      <c r="A92" s="1247" t="s">
        <v>520</v>
      </c>
      <c r="B92" s="1248"/>
      <c r="C92" s="1248"/>
      <c r="D92" s="1249"/>
      <c r="E92" s="814">
        <f>E90+E91</f>
        <v>22959.32</v>
      </c>
    </row>
    <row r="93" spans="1:5" ht="30.75" thickBot="1">
      <c r="A93" s="820" t="s">
        <v>596</v>
      </c>
      <c r="B93" s="821" t="s">
        <v>824</v>
      </c>
      <c r="C93" s="822" t="s">
        <v>874</v>
      </c>
      <c r="D93" s="822">
        <v>6</v>
      </c>
      <c r="E93" s="823">
        <v>3151.38</v>
      </c>
    </row>
    <row r="94" spans="1:5" ht="16.5" thickBot="1">
      <c r="A94" s="1236" t="s">
        <v>520</v>
      </c>
      <c r="B94" s="1237"/>
      <c r="C94" s="1237"/>
      <c r="D94" s="1238"/>
      <c r="E94" s="826">
        <f>E93</f>
        <v>3151.38</v>
      </c>
    </row>
    <row r="95" spans="1:5" ht="30.75" thickBot="1">
      <c r="A95" s="820" t="s">
        <v>280</v>
      </c>
      <c r="B95" s="821" t="s">
        <v>824</v>
      </c>
      <c r="C95" s="822" t="s">
        <v>874</v>
      </c>
      <c r="D95" s="822">
        <v>7</v>
      </c>
      <c r="E95" s="823">
        <v>3676.61</v>
      </c>
    </row>
    <row r="96" spans="1:5" ht="16.5" thickBot="1">
      <c r="A96" s="1247" t="s">
        <v>520</v>
      </c>
      <c r="B96" s="1248"/>
      <c r="C96" s="1248"/>
      <c r="D96" s="1249"/>
      <c r="E96" s="814">
        <f>E95</f>
        <v>3676.61</v>
      </c>
    </row>
    <row r="97" spans="1:5" ht="33.75" customHeight="1" thickBot="1">
      <c r="A97" s="820" t="s">
        <v>259</v>
      </c>
      <c r="B97" s="821" t="s">
        <v>824</v>
      </c>
      <c r="C97" s="822" t="s">
        <v>874</v>
      </c>
      <c r="D97" s="822">
        <v>5</v>
      </c>
      <c r="E97" s="823">
        <v>2626.15</v>
      </c>
    </row>
    <row r="98" spans="1:5" ht="15.75" customHeight="1" thickBot="1">
      <c r="A98" s="1247" t="s">
        <v>520</v>
      </c>
      <c r="B98" s="1248"/>
      <c r="C98" s="1248"/>
      <c r="D98" s="1249"/>
      <c r="E98" s="814">
        <f>E97</f>
        <v>2626.15</v>
      </c>
    </row>
    <row r="99" spans="1:5" ht="35.25" customHeight="1">
      <c r="A99" s="1250" t="s">
        <v>597</v>
      </c>
      <c r="B99" s="1234" t="s">
        <v>824</v>
      </c>
      <c r="C99" s="809" t="s">
        <v>874</v>
      </c>
      <c r="D99" s="809">
        <v>7</v>
      </c>
      <c r="E99" s="810">
        <v>3676.61</v>
      </c>
    </row>
    <row r="100" spans="1:5" ht="30.75" thickBot="1">
      <c r="A100" s="1251"/>
      <c r="B100" s="1235"/>
      <c r="C100" s="802" t="s">
        <v>552</v>
      </c>
      <c r="D100" s="802"/>
      <c r="E100" s="803">
        <v>3355.2</v>
      </c>
    </row>
    <row r="101" spans="1:5" ht="16.5" thickBot="1">
      <c r="A101" s="1247" t="s">
        <v>520</v>
      </c>
      <c r="B101" s="1248"/>
      <c r="C101" s="1248"/>
      <c r="D101" s="1249"/>
      <c r="E101" s="814">
        <f>E99+E100</f>
        <v>7031.8099999999995</v>
      </c>
    </row>
    <row r="102" spans="1:5" ht="37.5" customHeight="1" thickBot="1">
      <c r="A102" s="820" t="s">
        <v>860</v>
      </c>
      <c r="B102" s="821" t="s">
        <v>824</v>
      </c>
      <c r="C102" s="822" t="s">
        <v>874</v>
      </c>
      <c r="D102" s="822">
        <v>5</v>
      </c>
      <c r="E102" s="823">
        <v>2626.15</v>
      </c>
    </row>
    <row r="103" spans="1:5" ht="16.5" thickBot="1">
      <c r="A103" s="1247" t="s">
        <v>520</v>
      </c>
      <c r="B103" s="1248"/>
      <c r="C103" s="1248"/>
      <c r="D103" s="1249"/>
      <c r="E103" s="814">
        <f>E102</f>
        <v>2626.15</v>
      </c>
    </row>
    <row r="104" spans="1:5" ht="36.75" customHeight="1" thickBot="1">
      <c r="A104" s="820" t="s">
        <v>254</v>
      </c>
      <c r="B104" s="821" t="s">
        <v>824</v>
      </c>
      <c r="C104" s="822" t="s">
        <v>874</v>
      </c>
      <c r="D104" s="822">
        <v>6</v>
      </c>
      <c r="E104" s="823">
        <v>3151.38</v>
      </c>
    </row>
    <row r="105" spans="1:5" ht="16.5" thickBot="1">
      <c r="A105" s="1247" t="s">
        <v>520</v>
      </c>
      <c r="B105" s="1248"/>
      <c r="C105" s="1248"/>
      <c r="D105" s="1249"/>
      <c r="E105" s="814">
        <f>E104</f>
        <v>3151.38</v>
      </c>
    </row>
    <row r="106" spans="1:5" ht="30">
      <c r="A106" s="1250" t="s">
        <v>558</v>
      </c>
      <c r="B106" s="1234" t="s">
        <v>824</v>
      </c>
      <c r="C106" s="809" t="s">
        <v>874</v>
      </c>
      <c r="D106" s="809">
        <v>6</v>
      </c>
      <c r="E106" s="810">
        <v>3151.38</v>
      </c>
    </row>
    <row r="107" spans="1:5" ht="30.75" thickBot="1">
      <c r="A107" s="1251"/>
      <c r="B107" s="1235"/>
      <c r="C107" s="802" t="s">
        <v>552</v>
      </c>
      <c r="D107" s="802"/>
      <c r="E107" s="803">
        <v>18590.4</v>
      </c>
    </row>
    <row r="108" spans="1:5" ht="16.5" thickBot="1">
      <c r="A108" s="1247" t="s">
        <v>520</v>
      </c>
      <c r="B108" s="1248"/>
      <c r="C108" s="1248"/>
      <c r="D108" s="1249"/>
      <c r="E108" s="814">
        <f>E106+E107</f>
        <v>21741.780000000002</v>
      </c>
    </row>
    <row r="109" spans="1:5" ht="30.75" thickBot="1">
      <c r="A109" s="820" t="s">
        <v>588</v>
      </c>
      <c r="B109" s="821" t="s">
        <v>824</v>
      </c>
      <c r="C109" s="822" t="s">
        <v>874</v>
      </c>
      <c r="D109" s="822">
        <v>5</v>
      </c>
      <c r="E109" s="823">
        <v>2626.15</v>
      </c>
    </row>
    <row r="110" spans="1:5" ht="16.5" thickBot="1">
      <c r="A110" s="1247" t="s">
        <v>520</v>
      </c>
      <c r="B110" s="1248"/>
      <c r="C110" s="1248"/>
      <c r="D110" s="1249"/>
      <c r="E110" s="814">
        <f>E109</f>
        <v>2626.15</v>
      </c>
    </row>
    <row r="111" spans="1:5" ht="30.75" thickBot="1">
      <c r="A111" s="820" t="s">
        <v>613</v>
      </c>
      <c r="B111" s="821" t="s">
        <v>824</v>
      </c>
      <c r="C111" s="822" t="s">
        <v>874</v>
      </c>
      <c r="D111" s="822">
        <v>6</v>
      </c>
      <c r="E111" s="823">
        <v>3151.38</v>
      </c>
    </row>
    <row r="112" spans="1:5" ht="16.5" thickBot="1">
      <c r="A112" s="1247" t="s">
        <v>520</v>
      </c>
      <c r="B112" s="1248"/>
      <c r="C112" s="1248"/>
      <c r="D112" s="1249"/>
      <c r="E112" s="814">
        <f>E111</f>
        <v>3151.38</v>
      </c>
    </row>
    <row r="113" spans="1:5" ht="30">
      <c r="A113" s="984" t="s">
        <v>858</v>
      </c>
      <c r="B113" s="985" t="s">
        <v>824</v>
      </c>
      <c r="C113" s="809" t="s">
        <v>874</v>
      </c>
      <c r="D113" s="809">
        <v>9</v>
      </c>
      <c r="E113" s="810">
        <v>4727.07</v>
      </c>
    </row>
    <row r="114" spans="1:5" ht="16.5" thickBot="1">
      <c r="A114" s="1210" t="s">
        <v>520</v>
      </c>
      <c r="B114" s="1211"/>
      <c r="C114" s="1211"/>
      <c r="D114" s="1211"/>
      <c r="E114" s="1033">
        <v>4727.07</v>
      </c>
    </row>
    <row r="115" spans="1:5" ht="30">
      <c r="A115" s="1250" t="s">
        <v>535</v>
      </c>
      <c r="B115" s="1234" t="s">
        <v>824</v>
      </c>
      <c r="C115" s="809" t="s">
        <v>874</v>
      </c>
      <c r="D115" s="809">
        <v>8</v>
      </c>
      <c r="E115" s="810">
        <v>4201.84</v>
      </c>
    </row>
    <row r="116" spans="1:5" ht="30.75" thickBot="1">
      <c r="A116" s="1251"/>
      <c r="B116" s="1235"/>
      <c r="C116" s="802" t="s">
        <v>552</v>
      </c>
      <c r="D116" s="802"/>
      <c r="E116" s="803">
        <v>18792</v>
      </c>
    </row>
    <row r="117" spans="1:5" ht="16.5" thickBot="1">
      <c r="A117" s="1239" t="s">
        <v>520</v>
      </c>
      <c r="B117" s="1240"/>
      <c r="C117" s="1240"/>
      <c r="D117" s="1241"/>
      <c r="E117" s="804">
        <f>E115+E116</f>
        <v>22993.84</v>
      </c>
    </row>
    <row r="118" spans="1:5" ht="30.75" thickBot="1">
      <c r="A118" s="820" t="s">
        <v>584</v>
      </c>
      <c r="B118" s="821" t="s">
        <v>824</v>
      </c>
      <c r="C118" s="822" t="s">
        <v>874</v>
      </c>
      <c r="D118" s="822">
        <v>3</v>
      </c>
      <c r="E118" s="823">
        <v>1575.69</v>
      </c>
    </row>
    <row r="119" spans="1:5" ht="16.5" thickBot="1">
      <c r="A119" s="1247" t="s">
        <v>520</v>
      </c>
      <c r="B119" s="1248"/>
      <c r="C119" s="1248"/>
      <c r="D119" s="1249"/>
      <c r="E119" s="814">
        <f>E118</f>
        <v>1575.69</v>
      </c>
    </row>
    <row r="120" spans="1:5" ht="30.75" thickBot="1">
      <c r="A120" s="820" t="s">
        <v>885</v>
      </c>
      <c r="B120" s="821" t="s">
        <v>824</v>
      </c>
      <c r="C120" s="822" t="s">
        <v>874</v>
      </c>
      <c r="D120" s="822">
        <v>3</v>
      </c>
      <c r="E120" s="823">
        <v>1575.69</v>
      </c>
    </row>
    <row r="121" spans="1:5" ht="16.5" thickBot="1">
      <c r="A121" s="1239" t="s">
        <v>520</v>
      </c>
      <c r="B121" s="1240"/>
      <c r="C121" s="1240"/>
      <c r="D121" s="1241"/>
      <c r="E121" s="804">
        <f>E120</f>
        <v>1575.69</v>
      </c>
    </row>
    <row r="122" spans="1:5" ht="26.25" customHeight="1" thickBot="1">
      <c r="A122" s="820" t="s">
        <v>886</v>
      </c>
      <c r="B122" s="821" t="s">
        <v>824</v>
      </c>
      <c r="C122" s="822" t="s">
        <v>563</v>
      </c>
      <c r="D122" s="822">
        <v>1</v>
      </c>
      <c r="E122" s="823"/>
    </row>
    <row r="123" spans="1:5" ht="15" customHeight="1">
      <c r="A123" s="1247" t="s">
        <v>520</v>
      </c>
      <c r="B123" s="1248"/>
      <c r="C123" s="1248"/>
      <c r="D123" s="1249"/>
      <c r="E123" s="814">
        <v>0</v>
      </c>
    </row>
    <row r="124" spans="1:5" ht="36.75" customHeight="1" thickBot="1">
      <c r="A124" s="986" t="s">
        <v>554</v>
      </c>
      <c r="B124" s="986" t="s">
        <v>824</v>
      </c>
      <c r="C124" s="800" t="s">
        <v>552</v>
      </c>
      <c r="D124" s="800"/>
      <c r="E124" s="824">
        <v>36198</v>
      </c>
    </row>
    <row r="125" spans="1:5" ht="16.5" thickBot="1">
      <c r="A125" s="1239" t="s">
        <v>520</v>
      </c>
      <c r="B125" s="1240"/>
      <c r="C125" s="1240"/>
      <c r="D125" s="1241"/>
      <c r="E125" s="804">
        <f>E124</f>
        <v>36198</v>
      </c>
    </row>
    <row r="126" spans="1:5" ht="38.25" customHeight="1" thickBot="1">
      <c r="A126" s="820" t="s">
        <v>887</v>
      </c>
      <c r="B126" s="821" t="s">
        <v>824</v>
      </c>
      <c r="C126" s="822" t="s">
        <v>874</v>
      </c>
      <c r="D126" s="822">
        <v>4</v>
      </c>
      <c r="E126" s="823">
        <v>2100.92</v>
      </c>
    </row>
    <row r="127" spans="1:5" ht="16.5" thickBot="1">
      <c r="A127" s="1239" t="s">
        <v>520</v>
      </c>
      <c r="B127" s="1240"/>
      <c r="C127" s="1240"/>
      <c r="D127" s="1241"/>
      <c r="E127" s="804">
        <f>E126</f>
        <v>2100.92</v>
      </c>
    </row>
    <row r="128" spans="1:5" ht="30.75" thickBot="1">
      <c r="A128" s="820" t="s">
        <v>888</v>
      </c>
      <c r="B128" s="821" t="s">
        <v>824</v>
      </c>
      <c r="C128" s="822" t="s">
        <v>874</v>
      </c>
      <c r="D128" s="822">
        <v>4</v>
      </c>
      <c r="E128" s="823">
        <v>2100.92</v>
      </c>
    </row>
    <row r="129" spans="1:5" ht="16.5" thickBot="1">
      <c r="A129" s="1239" t="s">
        <v>520</v>
      </c>
      <c r="B129" s="1240"/>
      <c r="C129" s="1240"/>
      <c r="D129" s="1241"/>
      <c r="E129" s="804">
        <f>E128</f>
        <v>2100.92</v>
      </c>
    </row>
    <row r="130" spans="1:5" ht="16.5" thickBot="1">
      <c r="A130" s="832"/>
      <c r="B130" s="833"/>
      <c r="C130" s="834"/>
      <c r="D130" s="834"/>
      <c r="E130" s="835"/>
    </row>
    <row r="131" spans="1:5" ht="16.5" thickBot="1">
      <c r="A131" s="1212" t="s">
        <v>620</v>
      </c>
      <c r="B131" s="1213"/>
      <c r="C131" s="1213"/>
      <c r="D131" s="1214"/>
      <c r="E131" s="836">
        <f>E129+E127+E125+E121+E119+E117+E114+E112+E110+E108+E105+E103+E101+E98+E96+E94+E92+E89+E87+E85+E83+E81+E79+E76+E73+E71+E68+E64+E61+E58+E54+E51+E48+E46+E43+E41+E38+E36+E34+E32+E29+E26+E22+E19</f>
        <v>830932.9400000003</v>
      </c>
    </row>
    <row r="132" spans="1:5" ht="15.75">
      <c r="A132" s="837"/>
      <c r="B132" s="838"/>
      <c r="C132" s="838"/>
      <c r="D132" s="1034"/>
      <c r="E132" s="839"/>
    </row>
    <row r="133" spans="1:5" ht="18" customHeight="1">
      <c r="A133" s="837"/>
      <c r="B133" s="838"/>
      <c r="C133" s="838"/>
      <c r="D133" s="1034"/>
      <c r="E133" s="839"/>
    </row>
    <row r="134" spans="1:5" ht="19.5">
      <c r="A134" s="1215" t="s">
        <v>889</v>
      </c>
      <c r="B134" s="1216"/>
      <c r="C134" s="1216"/>
      <c r="D134" s="1216"/>
      <c r="E134" s="1217"/>
    </row>
    <row r="135" spans="1:7" ht="16.5" thickBot="1">
      <c r="A135" s="285"/>
      <c r="B135" s="173"/>
      <c r="C135" s="423"/>
      <c r="D135" s="3"/>
      <c r="E135" s="4"/>
      <c r="F135" s="885"/>
      <c r="G135" s="886"/>
    </row>
    <row r="136" spans="1:5" ht="16.5" thickBot="1">
      <c r="A136" s="286"/>
      <c r="B136" s="258"/>
      <c r="C136" s="840"/>
      <c r="D136" s="1022" t="s">
        <v>501</v>
      </c>
      <c r="E136" s="188">
        <v>330610.45</v>
      </c>
    </row>
    <row r="137" spans="1:6" ht="16.5" thickBot="1">
      <c r="A137" s="8"/>
      <c r="B137" s="175"/>
      <c r="C137" s="840"/>
      <c r="D137" s="1024" t="s">
        <v>503</v>
      </c>
      <c r="E137" s="13">
        <f>E171</f>
        <v>15046.439999999999</v>
      </c>
      <c r="F137" s="841"/>
    </row>
    <row r="138" spans="1:5" ht="15.75">
      <c r="A138" s="1196"/>
      <c r="B138" s="1197"/>
      <c r="C138" s="1197"/>
      <c r="D138" s="1198"/>
      <c r="E138" s="1200"/>
    </row>
    <row r="139" spans="1:5" ht="16.5" thickBot="1">
      <c r="A139" s="1202"/>
      <c r="B139" s="1203"/>
      <c r="C139" s="1203"/>
      <c r="D139" s="1199"/>
      <c r="E139" s="1201"/>
    </row>
    <row r="140" spans="1:5" ht="15.75">
      <c r="A140" s="1209" t="s">
        <v>504</v>
      </c>
      <c r="B140" s="1193" t="s">
        <v>505</v>
      </c>
      <c r="C140" s="1195" t="s">
        <v>506</v>
      </c>
      <c r="D140" s="1193" t="s">
        <v>507</v>
      </c>
      <c r="E140" s="1204" t="s">
        <v>508</v>
      </c>
    </row>
    <row r="141" spans="1:5" ht="24" customHeight="1" thickBot="1">
      <c r="A141" s="1192"/>
      <c r="B141" s="1194"/>
      <c r="C141" s="1186"/>
      <c r="D141" s="1194"/>
      <c r="E141" s="1205"/>
    </row>
    <row r="142" spans="1:5" ht="45.75" thickBot="1">
      <c r="A142" s="366" t="s">
        <v>744</v>
      </c>
      <c r="B142" s="264" t="s">
        <v>890</v>
      </c>
      <c r="C142" s="192" t="s">
        <v>891</v>
      </c>
      <c r="D142" s="18">
        <v>7</v>
      </c>
      <c r="E142" s="29">
        <v>3676.54</v>
      </c>
    </row>
    <row r="143" spans="1:5" ht="16.5" thickBot="1">
      <c r="A143" s="1206" t="s">
        <v>520</v>
      </c>
      <c r="B143" s="1207"/>
      <c r="C143" s="1207"/>
      <c r="D143" s="1208"/>
      <c r="E143" s="632">
        <v>3676.54</v>
      </c>
    </row>
    <row r="144" spans="1:5" ht="30.75" thickBot="1">
      <c r="A144" s="366" t="s">
        <v>746</v>
      </c>
      <c r="B144" s="982" t="s">
        <v>1616</v>
      </c>
      <c r="C144" s="1035" t="s">
        <v>892</v>
      </c>
      <c r="D144" s="18">
        <v>1</v>
      </c>
      <c r="E144" s="29">
        <v>398</v>
      </c>
    </row>
    <row r="145" spans="1:5" ht="16.5" thickBot="1">
      <c r="A145" s="1206" t="s">
        <v>520</v>
      </c>
      <c r="B145" s="1207"/>
      <c r="C145" s="1207"/>
      <c r="D145" s="1208"/>
      <c r="E145" s="632">
        <v>398</v>
      </c>
    </row>
    <row r="146" spans="1:5" ht="30.75" thickBot="1">
      <c r="A146" s="264" t="s">
        <v>748</v>
      </c>
      <c r="B146" s="264" t="s">
        <v>1627</v>
      </c>
      <c r="C146" s="1036" t="s">
        <v>893</v>
      </c>
      <c r="D146" s="293">
        <v>1</v>
      </c>
      <c r="E146" s="29">
        <v>649</v>
      </c>
    </row>
    <row r="147" spans="1:5" ht="16.5" thickBot="1">
      <c r="A147" s="1206" t="s">
        <v>520</v>
      </c>
      <c r="B147" s="1207"/>
      <c r="C147" s="1207"/>
      <c r="D147" s="1208"/>
      <c r="E147" s="632">
        <v>649</v>
      </c>
    </row>
    <row r="148" spans="1:5" ht="45.75" thickBot="1">
      <c r="A148" s="264" t="s">
        <v>750</v>
      </c>
      <c r="B148" s="264" t="s">
        <v>337</v>
      </c>
      <c r="C148" s="1037" t="s">
        <v>891</v>
      </c>
      <c r="D148" s="296">
        <v>5</v>
      </c>
      <c r="E148" s="29">
        <v>2625.9</v>
      </c>
    </row>
    <row r="149" spans="1:5" ht="16.5" thickBot="1">
      <c r="A149" s="1206" t="s">
        <v>520</v>
      </c>
      <c r="B149" s="1207"/>
      <c r="C149" s="1207"/>
      <c r="D149" s="1208"/>
      <c r="E149" s="632">
        <v>2625.9</v>
      </c>
    </row>
    <row r="150" spans="1:5" ht="35.25" customHeight="1" thickBot="1">
      <c r="A150" s="264" t="s">
        <v>752</v>
      </c>
      <c r="B150" s="264" t="s">
        <v>338</v>
      </c>
      <c r="C150" s="308" t="s">
        <v>894</v>
      </c>
      <c r="D150" s="296">
        <v>1</v>
      </c>
      <c r="E150" s="29">
        <v>598</v>
      </c>
    </row>
    <row r="151" spans="1:5" ht="16.5" thickBot="1">
      <c r="A151" s="1206" t="s">
        <v>520</v>
      </c>
      <c r="B151" s="1207"/>
      <c r="C151" s="1207"/>
      <c r="D151" s="1208"/>
      <c r="E151" s="632">
        <v>598</v>
      </c>
    </row>
    <row r="152" spans="1:5" ht="30.75" thickBot="1">
      <c r="A152" s="336" t="s">
        <v>754</v>
      </c>
      <c r="B152" s="264" t="s">
        <v>338</v>
      </c>
      <c r="C152" s="308" t="s">
        <v>895</v>
      </c>
      <c r="D152" s="296">
        <v>1</v>
      </c>
      <c r="E152" s="846">
        <v>910</v>
      </c>
    </row>
    <row r="153" spans="1:5" ht="16.5" thickBot="1">
      <c r="A153" s="1206" t="s">
        <v>520</v>
      </c>
      <c r="B153" s="1207"/>
      <c r="C153" s="1207"/>
      <c r="D153" s="1208"/>
      <c r="E153" s="632">
        <v>910</v>
      </c>
    </row>
    <row r="154" spans="1:5" ht="30.75" thickBot="1">
      <c r="A154" s="264" t="s">
        <v>755</v>
      </c>
      <c r="B154" s="264" t="s">
        <v>339</v>
      </c>
      <c r="C154" s="308" t="s">
        <v>896</v>
      </c>
      <c r="D154" s="296">
        <v>1</v>
      </c>
      <c r="E154" s="29">
        <v>649</v>
      </c>
    </row>
    <row r="155" spans="1:5" ht="16.5" thickBot="1">
      <c r="A155" s="1206" t="s">
        <v>520</v>
      </c>
      <c r="B155" s="1207"/>
      <c r="C155" s="1207"/>
      <c r="D155" s="1208"/>
      <c r="E155" s="632">
        <v>649</v>
      </c>
    </row>
    <row r="156" spans="1:5" ht="30.75" thickBot="1">
      <c r="A156" s="264" t="s">
        <v>757</v>
      </c>
      <c r="B156" s="264" t="s">
        <v>339</v>
      </c>
      <c r="C156" s="308" t="s">
        <v>897</v>
      </c>
      <c r="D156" s="296">
        <v>1</v>
      </c>
      <c r="E156" s="29">
        <v>649</v>
      </c>
    </row>
    <row r="157" spans="1:5" ht="16.5" thickBot="1">
      <c r="A157" s="1206" t="s">
        <v>520</v>
      </c>
      <c r="B157" s="1207"/>
      <c r="C157" s="1207"/>
      <c r="D157" s="1208"/>
      <c r="E157" s="489">
        <v>649</v>
      </c>
    </row>
    <row r="158" spans="1:5" ht="30.75" thickBot="1">
      <c r="A158" s="264" t="s">
        <v>760</v>
      </c>
      <c r="B158" s="264" t="s">
        <v>340</v>
      </c>
      <c r="C158" s="308" t="s">
        <v>898</v>
      </c>
      <c r="D158" s="296">
        <v>1</v>
      </c>
      <c r="E158" s="29">
        <v>1490</v>
      </c>
    </row>
    <row r="159" spans="1:5" ht="16.5" thickBot="1">
      <c r="A159" s="1206" t="s">
        <v>520</v>
      </c>
      <c r="B159" s="1207"/>
      <c r="C159" s="1207"/>
      <c r="D159" s="1208"/>
      <c r="E159" s="632">
        <v>1490</v>
      </c>
    </row>
    <row r="160" spans="1:5" ht="30.75" thickBot="1">
      <c r="A160" s="264" t="s">
        <v>764</v>
      </c>
      <c r="B160" s="264" t="s">
        <v>340</v>
      </c>
      <c r="C160" s="1038" t="s">
        <v>899</v>
      </c>
      <c r="D160" s="296">
        <v>1</v>
      </c>
      <c r="E160" s="29">
        <v>649</v>
      </c>
    </row>
    <row r="161" spans="1:5" ht="16.5" thickBot="1">
      <c r="A161" s="1206" t="s">
        <v>520</v>
      </c>
      <c r="B161" s="1207"/>
      <c r="C161" s="1207"/>
      <c r="D161" s="1208"/>
      <c r="E161" s="632">
        <v>649</v>
      </c>
    </row>
    <row r="162" spans="1:5" ht="45.75" thickBot="1">
      <c r="A162" s="264" t="s">
        <v>767</v>
      </c>
      <c r="B162" s="264" t="s">
        <v>340</v>
      </c>
      <c r="C162" s="192" t="s">
        <v>900</v>
      </c>
      <c r="D162" s="296">
        <v>1</v>
      </c>
      <c r="E162" s="29">
        <v>598</v>
      </c>
    </row>
    <row r="163" spans="1:5" ht="16.5" thickBot="1">
      <c r="A163" s="1206" t="s">
        <v>520</v>
      </c>
      <c r="B163" s="1207"/>
      <c r="C163" s="1207"/>
      <c r="D163" s="1208"/>
      <c r="E163" s="632">
        <v>598</v>
      </c>
    </row>
    <row r="164" spans="1:5" ht="33" customHeight="1" thickBot="1">
      <c r="A164" s="264" t="s">
        <v>768</v>
      </c>
      <c r="B164" s="264" t="s">
        <v>342</v>
      </c>
      <c r="C164" s="299" t="s">
        <v>901</v>
      </c>
      <c r="D164" s="296">
        <v>1</v>
      </c>
      <c r="E164" s="29">
        <v>749</v>
      </c>
    </row>
    <row r="165" spans="1:5" ht="16.5" thickBot="1">
      <c r="A165" s="1206" t="s">
        <v>520</v>
      </c>
      <c r="B165" s="1207"/>
      <c r="C165" s="1207"/>
      <c r="D165" s="1208"/>
      <c r="E165" s="632">
        <v>749</v>
      </c>
    </row>
    <row r="166" spans="1:5" ht="32.25" customHeight="1" thickBot="1">
      <c r="A166" s="264" t="s">
        <v>1733</v>
      </c>
      <c r="B166" s="264" t="s">
        <v>342</v>
      </c>
      <c r="C166" s="299" t="s">
        <v>902</v>
      </c>
      <c r="D166" s="296">
        <v>1</v>
      </c>
      <c r="E166" s="29">
        <v>756</v>
      </c>
    </row>
    <row r="167" spans="1:5" ht="16.5" thickBot="1">
      <c r="A167" s="1206" t="s">
        <v>520</v>
      </c>
      <c r="B167" s="1207"/>
      <c r="C167" s="1207"/>
      <c r="D167" s="1208"/>
      <c r="E167" s="632">
        <v>756</v>
      </c>
    </row>
    <row r="168" spans="1:5" ht="33" customHeight="1" thickBot="1">
      <c r="A168" s="46" t="s">
        <v>777</v>
      </c>
      <c r="B168" s="46" t="s">
        <v>342</v>
      </c>
      <c r="C168" s="1039" t="s">
        <v>903</v>
      </c>
      <c r="D168" s="293">
        <v>1</v>
      </c>
      <c r="E168" s="846">
        <v>649</v>
      </c>
    </row>
    <row r="169" spans="1:5" ht="16.5" thickBot="1">
      <c r="A169" s="1206" t="s">
        <v>520</v>
      </c>
      <c r="B169" s="1207"/>
      <c r="C169" s="1207"/>
      <c r="D169" s="1208"/>
      <c r="E169" s="632">
        <v>649</v>
      </c>
    </row>
    <row r="170" spans="1:5" ht="16.5" thickBot="1">
      <c r="A170" s="367"/>
      <c r="B170" s="368"/>
      <c r="C170" s="662"/>
      <c r="D170" s="1040"/>
      <c r="E170" s="851"/>
    </row>
    <row r="171" spans="1:5" ht="16.5" thickBot="1">
      <c r="A171" s="1187" t="s">
        <v>620</v>
      </c>
      <c r="B171" s="1188"/>
      <c r="C171" s="1188"/>
      <c r="D171" s="1189"/>
      <c r="E171" s="414">
        <f>E169+E167+E165+E163+E161+E159+E157+E155+E153+E151+E149+E147+E145+E143</f>
        <v>15046.439999999999</v>
      </c>
    </row>
    <row r="172" spans="1:5" ht="15.75">
      <c r="A172" s="852"/>
      <c r="B172" s="853"/>
      <c r="C172" s="854"/>
      <c r="D172" s="1041"/>
      <c r="E172" s="855"/>
    </row>
    <row r="173" spans="1:5" ht="15.75">
      <c r="A173" s="856"/>
      <c r="B173" s="857"/>
      <c r="C173" s="858"/>
      <c r="D173" s="1042"/>
      <c r="E173" s="859"/>
    </row>
    <row r="174" spans="1:5" ht="19.5">
      <c r="A174" s="1190" t="s">
        <v>904</v>
      </c>
      <c r="B174" s="1191"/>
      <c r="C174" s="1191"/>
      <c r="D174" s="1191"/>
      <c r="E174" s="1182"/>
    </row>
    <row r="175" spans="1:5" ht="20.25" thickBot="1">
      <c r="A175" s="459"/>
      <c r="B175" s="317"/>
      <c r="C175" s="860"/>
      <c r="D175" s="317"/>
      <c r="E175" s="318"/>
    </row>
    <row r="176" spans="1:5" ht="16.5" thickBot="1">
      <c r="A176" s="1183"/>
      <c r="B176" s="1184"/>
      <c r="C176" s="1184"/>
      <c r="D176" s="1022" t="s">
        <v>501</v>
      </c>
      <c r="E176" s="374">
        <v>109382.65</v>
      </c>
    </row>
    <row r="177" spans="1:5" ht="16.5" thickBot="1">
      <c r="A177" s="1183"/>
      <c r="B177" s="1185"/>
      <c r="C177" s="1179"/>
      <c r="D177" s="1024" t="s">
        <v>503</v>
      </c>
      <c r="E177" s="375">
        <f>E186</f>
        <v>35668.3</v>
      </c>
    </row>
    <row r="178" spans="1:5" ht="15.75">
      <c r="A178" s="862"/>
      <c r="B178" s="863"/>
      <c r="C178" s="864"/>
      <c r="D178" s="178"/>
      <c r="E178" s="371"/>
    </row>
    <row r="179" spans="1:5" ht="16.5" thickBot="1">
      <c r="A179" s="1202"/>
      <c r="B179" s="1203"/>
      <c r="C179" s="1203"/>
      <c r="D179" s="1043"/>
      <c r="E179" s="372"/>
    </row>
    <row r="180" spans="1:5" ht="39.75" thickBot="1">
      <c r="A180" s="229" t="s">
        <v>663</v>
      </c>
      <c r="B180" s="229" t="s">
        <v>505</v>
      </c>
      <c r="C180" s="794" t="s">
        <v>506</v>
      </c>
      <c r="D180" s="231" t="s">
        <v>507</v>
      </c>
      <c r="E180" s="232" t="s">
        <v>664</v>
      </c>
    </row>
    <row r="181" spans="1:5" ht="16.5" thickBot="1">
      <c r="A181" s="373" t="s">
        <v>675</v>
      </c>
      <c r="B181" s="373" t="s">
        <v>1410</v>
      </c>
      <c r="C181" s="867" t="s">
        <v>905</v>
      </c>
      <c r="D181" s="868"/>
      <c r="E181" s="990">
        <v>6450</v>
      </c>
    </row>
    <row r="182" spans="1:5" ht="16.5" thickBot="1">
      <c r="A182" s="1180" t="s">
        <v>520</v>
      </c>
      <c r="B182" s="1181"/>
      <c r="C182" s="1181"/>
      <c r="D182" s="1084"/>
      <c r="E182" s="992">
        <f>SUM(E181:E181)</f>
        <v>6450</v>
      </c>
    </row>
    <row r="183" spans="1:5" ht="16.5" thickBot="1">
      <c r="A183" s="373" t="s">
        <v>678</v>
      </c>
      <c r="B183" s="373" t="s">
        <v>1410</v>
      </c>
      <c r="C183" s="867" t="s">
        <v>790</v>
      </c>
      <c r="D183" s="868"/>
      <c r="E183" s="989">
        <v>29218.3</v>
      </c>
    </row>
    <row r="184" spans="1:5" ht="16.5" thickBot="1">
      <c r="A184" s="1180" t="s">
        <v>520</v>
      </c>
      <c r="B184" s="1181"/>
      <c r="C184" s="1181"/>
      <c r="D184" s="1084"/>
      <c r="E184" s="992">
        <f>SUM(E183:E183)</f>
        <v>29218.3</v>
      </c>
    </row>
    <row r="185" spans="1:5" ht="16.5" thickBot="1">
      <c r="A185" s="881"/>
      <c r="B185" s="882"/>
      <c r="C185" s="883"/>
      <c r="D185" s="884"/>
      <c r="E185" s="996"/>
    </row>
    <row r="186" spans="1:5" ht="16.5" thickBot="1">
      <c r="A186" s="1187" t="s">
        <v>620</v>
      </c>
      <c r="B186" s="1188"/>
      <c r="C186" s="1188"/>
      <c r="D186" s="1189"/>
      <c r="E186" s="414">
        <f>E184+E182</f>
        <v>35668.3</v>
      </c>
    </row>
    <row r="187" spans="1:6" ht="15.75">
      <c r="A187" s="169"/>
      <c r="B187" s="134"/>
      <c r="C187" s="537"/>
      <c r="D187" s="134"/>
      <c r="E187" s="198"/>
      <c r="F187" s="861"/>
    </row>
    <row r="188" spans="1:5" ht="15.75">
      <c r="A188" s="172"/>
      <c r="B188" s="3"/>
      <c r="C188" s="423"/>
      <c r="D188" s="3"/>
      <c r="E188" s="199"/>
    </row>
    <row r="189" spans="1:5" ht="19.5">
      <c r="A189" s="1190" t="s">
        <v>906</v>
      </c>
      <c r="B189" s="1048"/>
      <c r="C189" s="1048"/>
      <c r="D189" s="1048"/>
      <c r="E189" s="1049"/>
    </row>
    <row r="190" spans="1:6" ht="16.5" thickBot="1">
      <c r="A190" s="172"/>
      <c r="B190" s="3"/>
      <c r="C190" s="423"/>
      <c r="D190" s="3"/>
      <c r="E190" s="4"/>
      <c r="F190" s="861"/>
    </row>
    <row r="191" spans="1:5" ht="16.5" thickBot="1">
      <c r="A191" s="127"/>
      <c r="B191" s="128"/>
      <c r="C191" s="546"/>
      <c r="D191" s="1022" t="s">
        <v>501</v>
      </c>
      <c r="E191" s="374">
        <v>55608.16</v>
      </c>
    </row>
    <row r="192" spans="1:5" ht="32.25" thickBot="1">
      <c r="A192" s="127"/>
      <c r="B192" s="128"/>
      <c r="C192" s="488"/>
      <c r="D192" s="1023" t="s">
        <v>1147</v>
      </c>
      <c r="E192" s="375">
        <v>644.14</v>
      </c>
    </row>
    <row r="193" spans="1:6" ht="16.5" thickBot="1">
      <c r="A193" s="127"/>
      <c r="B193" s="128"/>
      <c r="C193" s="488"/>
      <c r="D193" s="1024" t="s">
        <v>503</v>
      </c>
      <c r="E193" s="374">
        <f>E241</f>
        <v>44538.350000000006</v>
      </c>
      <c r="F193" s="861"/>
    </row>
    <row r="194" spans="1:5" ht="15.75">
      <c r="A194" s="127"/>
      <c r="B194" s="128"/>
      <c r="C194" s="488"/>
      <c r="D194" s="128"/>
      <c r="E194" s="887"/>
    </row>
    <row r="195" spans="1:5" ht="16.5" thickBot="1">
      <c r="A195" s="888"/>
      <c r="B195" s="889"/>
      <c r="C195" s="890"/>
      <c r="D195" s="226"/>
      <c r="E195" s="266"/>
    </row>
    <row r="196" spans="1:5" ht="15.75">
      <c r="A196" s="1193" t="s">
        <v>504</v>
      </c>
      <c r="B196" s="1193" t="s">
        <v>505</v>
      </c>
      <c r="C196" s="1193" t="s">
        <v>506</v>
      </c>
      <c r="D196" s="1193" t="s">
        <v>507</v>
      </c>
      <c r="E196" s="1050" t="s">
        <v>508</v>
      </c>
    </row>
    <row r="197" spans="1:5" ht="24.75" customHeight="1" thickBot="1">
      <c r="A197" s="1052"/>
      <c r="B197" s="1052"/>
      <c r="C197" s="1052"/>
      <c r="D197" s="1052"/>
      <c r="E197" s="1051"/>
    </row>
    <row r="198" spans="1:6" ht="45.75" thickBot="1">
      <c r="A198" s="189" t="s">
        <v>907</v>
      </c>
      <c r="B198" s="373" t="s">
        <v>1754</v>
      </c>
      <c r="C198" s="1044" t="s">
        <v>908</v>
      </c>
      <c r="D198" s="1045">
        <v>3</v>
      </c>
      <c r="E198" s="1154">
        <v>1575.69</v>
      </c>
      <c r="F198" s="861"/>
    </row>
    <row r="199" spans="1:6" ht="16.5" thickBot="1">
      <c r="A199" s="1180" t="s">
        <v>520</v>
      </c>
      <c r="B199" s="1181"/>
      <c r="C199" s="1181"/>
      <c r="D199" s="1084"/>
      <c r="E199" s="1155">
        <f>SUM(E198:E198)</f>
        <v>1575.69</v>
      </c>
      <c r="F199" s="861"/>
    </row>
    <row r="200" spans="1:5" ht="45.75" thickBot="1">
      <c r="A200" s="850" t="s">
        <v>909</v>
      </c>
      <c r="B200" s="850" t="s">
        <v>1754</v>
      </c>
      <c r="C200" s="1046" t="s">
        <v>908</v>
      </c>
      <c r="D200" s="1047">
        <v>5</v>
      </c>
      <c r="E200" s="1156">
        <v>525.23</v>
      </c>
    </row>
    <row r="201" spans="1:5" ht="16.5" thickBot="1">
      <c r="A201" s="1180" t="s">
        <v>520</v>
      </c>
      <c r="B201" s="1181"/>
      <c r="C201" s="1181"/>
      <c r="D201" s="1084"/>
      <c r="E201" s="1155">
        <v>2626.15</v>
      </c>
    </row>
    <row r="202" spans="1:5" ht="45.75" thickBot="1">
      <c r="A202" s="987" t="s">
        <v>910</v>
      </c>
      <c r="B202" s="850" t="s">
        <v>1754</v>
      </c>
      <c r="C202" s="1046" t="s">
        <v>911</v>
      </c>
      <c r="D202" s="1047">
        <v>5</v>
      </c>
      <c r="E202" s="1156">
        <v>525.23</v>
      </c>
    </row>
    <row r="203" spans="1:6" ht="16.5" thickBot="1">
      <c r="A203" s="1180" t="s">
        <v>520</v>
      </c>
      <c r="B203" s="1181"/>
      <c r="C203" s="1181"/>
      <c r="D203" s="1084"/>
      <c r="E203" s="1155">
        <v>2626.15</v>
      </c>
      <c r="F203" s="861"/>
    </row>
    <row r="204" spans="1:5" ht="45.75" thickBot="1">
      <c r="A204" s="987" t="s">
        <v>1978</v>
      </c>
      <c r="B204" s="850" t="s">
        <v>1754</v>
      </c>
      <c r="C204" s="1053" t="s">
        <v>908</v>
      </c>
      <c r="D204" s="1047">
        <v>4</v>
      </c>
      <c r="E204" s="1156">
        <v>525.23</v>
      </c>
    </row>
    <row r="205" spans="1:5" ht="16.5" thickBot="1">
      <c r="A205" s="1180" t="s">
        <v>520</v>
      </c>
      <c r="B205" s="1181"/>
      <c r="C205" s="1181"/>
      <c r="D205" s="1084"/>
      <c r="E205" s="1155">
        <v>2100.92</v>
      </c>
    </row>
    <row r="206" spans="1:5" ht="45.75" thickBot="1">
      <c r="A206" s="988" t="s">
        <v>1944</v>
      </c>
      <c r="B206" s="373" t="s">
        <v>1754</v>
      </c>
      <c r="C206" s="869" t="s">
        <v>908</v>
      </c>
      <c r="D206" s="1047">
        <v>5</v>
      </c>
      <c r="E206" s="1154">
        <v>525.23</v>
      </c>
    </row>
    <row r="207" spans="1:5" ht="16.5" thickBot="1">
      <c r="A207" s="1180" t="s">
        <v>520</v>
      </c>
      <c r="B207" s="1181"/>
      <c r="C207" s="1181"/>
      <c r="D207" s="1084"/>
      <c r="E207" s="1155">
        <v>2626.15</v>
      </c>
    </row>
    <row r="208" spans="1:5" ht="45.75" thickBot="1">
      <c r="A208" s="987" t="s">
        <v>796</v>
      </c>
      <c r="B208" s="850" t="s">
        <v>2041</v>
      </c>
      <c r="C208" s="1053" t="s">
        <v>908</v>
      </c>
      <c r="D208" s="1047">
        <v>4</v>
      </c>
      <c r="E208" s="1156">
        <v>525.23</v>
      </c>
    </row>
    <row r="209" spans="1:5" ht="16.5" thickBot="1">
      <c r="A209" s="1180" t="s">
        <v>520</v>
      </c>
      <c r="B209" s="1181"/>
      <c r="C209" s="1181"/>
      <c r="D209" s="1084"/>
      <c r="E209" s="1155">
        <v>2100.92</v>
      </c>
    </row>
    <row r="210" spans="1:6" ht="45.75" thickBot="1">
      <c r="A210" s="189" t="s">
        <v>912</v>
      </c>
      <c r="B210" s="373" t="s">
        <v>2041</v>
      </c>
      <c r="C210" s="1053" t="s">
        <v>908</v>
      </c>
      <c r="D210" s="1047">
        <v>5</v>
      </c>
      <c r="E210" s="1154">
        <v>525.23</v>
      </c>
      <c r="F210" s="861"/>
    </row>
    <row r="211" spans="1:5" ht="16.5" thickBot="1">
      <c r="A211" s="1180" t="s">
        <v>520</v>
      </c>
      <c r="B211" s="1181"/>
      <c r="C211" s="1181"/>
      <c r="D211" s="1084"/>
      <c r="E211" s="1155">
        <v>2626.15</v>
      </c>
    </row>
    <row r="212" spans="1:5" ht="45.75" thickBot="1">
      <c r="A212" s="189" t="s">
        <v>913</v>
      </c>
      <c r="B212" s="373" t="s">
        <v>2041</v>
      </c>
      <c r="C212" s="867" t="s">
        <v>908</v>
      </c>
      <c r="D212" s="1047">
        <v>6</v>
      </c>
      <c r="E212" s="1154">
        <v>525.23</v>
      </c>
    </row>
    <row r="213" spans="1:5" ht="16.5" thickBot="1">
      <c r="A213" s="1180" t="s">
        <v>520</v>
      </c>
      <c r="B213" s="1181"/>
      <c r="C213" s="1181"/>
      <c r="D213" s="1084"/>
      <c r="E213" s="1155">
        <v>3151.38</v>
      </c>
    </row>
    <row r="214" spans="1:5" ht="30">
      <c r="A214" s="1018" t="s">
        <v>800</v>
      </c>
      <c r="B214" s="1020" t="s">
        <v>95</v>
      </c>
      <c r="C214" s="867" t="s">
        <v>371</v>
      </c>
      <c r="D214" s="871"/>
      <c r="E214" s="1157">
        <v>2350</v>
      </c>
    </row>
    <row r="215" spans="1:5" ht="30">
      <c r="A215" s="1019"/>
      <c r="B215" s="1021"/>
      <c r="C215" s="1053" t="s">
        <v>914</v>
      </c>
      <c r="D215" s="870"/>
      <c r="E215" s="1157">
        <v>13216</v>
      </c>
    </row>
    <row r="216" spans="1:5" ht="15.75">
      <c r="A216" s="1019"/>
      <c r="B216" s="1021"/>
      <c r="C216" s="869" t="s">
        <v>915</v>
      </c>
      <c r="D216" s="167">
        <v>1</v>
      </c>
      <c r="E216" s="1157">
        <v>455.4</v>
      </c>
    </row>
    <row r="217" spans="1:5" ht="30">
      <c r="A217" s="1019"/>
      <c r="B217" s="1021"/>
      <c r="C217" s="869" t="s">
        <v>916</v>
      </c>
      <c r="D217" s="1047">
        <v>1</v>
      </c>
      <c r="E217" s="1157">
        <v>261.9</v>
      </c>
    </row>
    <row r="218" spans="1:5" ht="30">
      <c r="A218" s="1019"/>
      <c r="B218" s="1021"/>
      <c r="C218" s="869" t="s">
        <v>917</v>
      </c>
      <c r="D218" s="1047">
        <v>1</v>
      </c>
      <c r="E218" s="1157">
        <v>287.1</v>
      </c>
    </row>
    <row r="219" spans="1:5" ht="30.75" thickBot="1">
      <c r="A219" s="1019"/>
      <c r="B219" s="1021"/>
      <c r="C219" s="876" t="s">
        <v>918</v>
      </c>
      <c r="D219" s="1054">
        <v>1</v>
      </c>
      <c r="E219" s="1158">
        <v>373.5</v>
      </c>
    </row>
    <row r="220" spans="1:5" ht="16.5" thickBot="1">
      <c r="A220" s="1180" t="s">
        <v>520</v>
      </c>
      <c r="B220" s="1181"/>
      <c r="C220" s="1181"/>
      <c r="D220" s="1084"/>
      <c r="E220" s="1155">
        <f>SUM(E214:E219)</f>
        <v>16943.899999999998</v>
      </c>
    </row>
    <row r="221" spans="1:5" ht="15.75">
      <c r="A221" s="1018" t="s">
        <v>919</v>
      </c>
      <c r="B221" s="1020" t="s">
        <v>95</v>
      </c>
      <c r="C221" s="867" t="s">
        <v>920</v>
      </c>
      <c r="D221" s="871">
        <v>1</v>
      </c>
      <c r="E221" s="1157">
        <v>279</v>
      </c>
    </row>
    <row r="222" spans="1:5" ht="15.75">
      <c r="A222" s="1019"/>
      <c r="B222" s="1021"/>
      <c r="C222" s="869" t="s">
        <v>921</v>
      </c>
      <c r="D222" s="870">
        <v>1</v>
      </c>
      <c r="E222" s="1157">
        <v>282.6</v>
      </c>
    </row>
    <row r="223" spans="1:5" ht="15.75">
      <c r="A223" s="1019"/>
      <c r="B223" s="1021"/>
      <c r="C223" s="869" t="s">
        <v>922</v>
      </c>
      <c r="D223" s="870">
        <v>1</v>
      </c>
      <c r="E223" s="1157">
        <v>250.2</v>
      </c>
    </row>
    <row r="224" spans="1:5" ht="15.75">
      <c r="A224" s="1019"/>
      <c r="B224" s="1021"/>
      <c r="C224" s="869" t="s">
        <v>923</v>
      </c>
      <c r="D224" s="870">
        <v>1</v>
      </c>
      <c r="E224" s="1157">
        <v>206.1</v>
      </c>
    </row>
    <row r="225" spans="1:5" ht="16.5" thickBot="1">
      <c r="A225" s="1019"/>
      <c r="B225" s="1021"/>
      <c r="C225" s="876" t="s">
        <v>924</v>
      </c>
      <c r="D225" s="874">
        <v>1</v>
      </c>
      <c r="E225" s="1158">
        <v>206.1</v>
      </c>
    </row>
    <row r="226" spans="1:5" ht="16.5" thickBot="1">
      <c r="A226" s="1180" t="s">
        <v>520</v>
      </c>
      <c r="B226" s="1181"/>
      <c r="C226" s="1181"/>
      <c r="D226" s="1084"/>
      <c r="E226" s="1155">
        <f>SUM(E221:E225)</f>
        <v>1224</v>
      </c>
    </row>
    <row r="227" spans="1:5" ht="30">
      <c r="A227" s="1018" t="s">
        <v>925</v>
      </c>
      <c r="B227" s="1020" t="s">
        <v>95</v>
      </c>
      <c r="C227" s="869" t="s">
        <v>926</v>
      </c>
      <c r="D227" s="1047">
        <v>1</v>
      </c>
      <c r="E227" s="1157">
        <v>453.6</v>
      </c>
    </row>
    <row r="228" spans="1:5" ht="30">
      <c r="A228" s="1019"/>
      <c r="B228" s="1021"/>
      <c r="C228" s="869" t="s">
        <v>927</v>
      </c>
      <c r="D228" s="167">
        <v>1</v>
      </c>
      <c r="E228" s="1157">
        <v>252.9</v>
      </c>
    </row>
    <row r="229" spans="1:5" ht="30">
      <c r="A229" s="1019"/>
      <c r="B229" s="1021"/>
      <c r="C229" s="869" t="s">
        <v>928</v>
      </c>
      <c r="D229" s="167">
        <v>1</v>
      </c>
      <c r="E229" s="1157">
        <v>245.7</v>
      </c>
    </row>
    <row r="230" spans="1:5" ht="30.75" thickBot="1">
      <c r="A230" s="1019"/>
      <c r="B230" s="1021"/>
      <c r="C230" s="876" t="s">
        <v>929</v>
      </c>
      <c r="D230" s="1055">
        <v>1</v>
      </c>
      <c r="E230" s="1158">
        <v>247.5</v>
      </c>
    </row>
    <row r="231" spans="1:5" ht="16.5" thickBot="1">
      <c r="A231" s="1180" t="s">
        <v>520</v>
      </c>
      <c r="B231" s="1181"/>
      <c r="C231" s="1181"/>
      <c r="D231" s="1084"/>
      <c r="E231" s="1155">
        <f>SUM(E227:E230)</f>
        <v>1199.7</v>
      </c>
    </row>
    <row r="232" spans="1:5" ht="30">
      <c r="A232" s="1018" t="s">
        <v>930</v>
      </c>
      <c r="B232" s="1020" t="s">
        <v>209</v>
      </c>
      <c r="C232" s="867" t="s">
        <v>931</v>
      </c>
      <c r="D232" s="1047">
        <v>1</v>
      </c>
      <c r="E232" s="1157">
        <v>318.6</v>
      </c>
    </row>
    <row r="233" spans="1:5" ht="30">
      <c r="A233" s="1019"/>
      <c r="B233" s="1021"/>
      <c r="C233" s="869" t="s">
        <v>932</v>
      </c>
      <c r="D233" s="1047">
        <v>1</v>
      </c>
      <c r="E233" s="1157">
        <v>318.6</v>
      </c>
    </row>
    <row r="234" spans="1:5" ht="30">
      <c r="A234" s="1019"/>
      <c r="B234" s="1021"/>
      <c r="C234" s="869" t="s">
        <v>933</v>
      </c>
      <c r="D234" s="1047">
        <v>1</v>
      </c>
      <c r="E234" s="1157">
        <v>298.8</v>
      </c>
    </row>
    <row r="235" spans="1:5" ht="30">
      <c r="A235" s="1019"/>
      <c r="B235" s="1021"/>
      <c r="C235" s="869" t="s">
        <v>934</v>
      </c>
      <c r="D235" s="1047">
        <v>1</v>
      </c>
      <c r="E235" s="1157">
        <v>294.3</v>
      </c>
    </row>
    <row r="236" spans="1:5" ht="16.5" thickBot="1">
      <c r="A236" s="1019"/>
      <c r="B236" s="1021"/>
      <c r="C236" s="876" t="s">
        <v>935</v>
      </c>
      <c r="D236" s="1054">
        <v>1</v>
      </c>
      <c r="E236" s="1158">
        <v>305.1</v>
      </c>
    </row>
    <row r="237" spans="1:5" ht="16.5" thickBot="1">
      <c r="A237" s="1180" t="s">
        <v>520</v>
      </c>
      <c r="B237" s="1181"/>
      <c r="C237" s="1181"/>
      <c r="D237" s="1084"/>
      <c r="E237" s="1155">
        <f>SUM(E232:E236)</f>
        <v>1535.4</v>
      </c>
    </row>
    <row r="238" spans="1:5" ht="45.75" thickBot="1">
      <c r="A238" s="373" t="s">
        <v>936</v>
      </c>
      <c r="B238" s="373" t="s">
        <v>937</v>
      </c>
      <c r="C238" s="1056" t="s">
        <v>908</v>
      </c>
      <c r="D238" s="1047">
        <v>8</v>
      </c>
      <c r="E238" s="1154">
        <v>525.23</v>
      </c>
    </row>
    <row r="239" spans="1:5" ht="16.5" thickBot="1">
      <c r="A239" s="1180" t="s">
        <v>520</v>
      </c>
      <c r="B239" s="1181"/>
      <c r="C239" s="1181"/>
      <c r="D239" s="1084"/>
      <c r="E239" s="1155">
        <v>4201.84</v>
      </c>
    </row>
    <row r="240" spans="1:5" ht="16.5" thickBot="1">
      <c r="A240" s="1015"/>
      <c r="B240" s="1273"/>
      <c r="C240" s="1273"/>
      <c r="D240" s="1273"/>
      <c r="E240" s="1274"/>
    </row>
    <row r="241" spans="1:5" ht="16.5" thickBot="1">
      <c r="A241" s="1275" t="s">
        <v>620</v>
      </c>
      <c r="B241" s="1276"/>
      <c r="C241" s="1276"/>
      <c r="D241" s="1277"/>
      <c r="E241" s="414">
        <f>E239+E237+E231+E226+E220+E213+E211+E209+E207+E205+E203+E201+E199</f>
        <v>44538.350000000006</v>
      </c>
    </row>
    <row r="242" spans="1:5" ht="15.75">
      <c r="A242" s="122"/>
      <c r="B242" s="255"/>
      <c r="C242" s="613"/>
      <c r="D242" s="255"/>
      <c r="E242" s="256"/>
    </row>
    <row r="243" spans="1:5" ht="15.75">
      <c r="A243" s="122"/>
      <c r="B243" s="255"/>
      <c r="C243" s="613"/>
      <c r="D243" s="255"/>
      <c r="E243" s="256"/>
    </row>
    <row r="244" spans="1:5" ht="19.5">
      <c r="A244" s="1190" t="s">
        <v>938</v>
      </c>
      <c r="B244" s="1048"/>
      <c r="C244" s="1048"/>
      <c r="D244" s="1048"/>
      <c r="E244" s="1049"/>
    </row>
    <row r="245" spans="1:5" ht="16.5" thickBot="1">
      <c r="A245" s="172"/>
      <c r="B245" s="3"/>
      <c r="C245" s="423"/>
      <c r="D245" s="3"/>
      <c r="E245" s="4"/>
    </row>
    <row r="246" spans="1:5" ht="16.5" thickBot="1">
      <c r="A246" s="8"/>
      <c r="B246" s="614"/>
      <c r="C246" s="615"/>
      <c r="D246" s="1022" t="s">
        <v>501</v>
      </c>
      <c r="E246" s="374">
        <v>207032.55</v>
      </c>
    </row>
    <row r="247" spans="1:5" ht="32.25" thickBot="1">
      <c r="A247" s="8"/>
      <c r="B247" s="174"/>
      <c r="C247" s="175"/>
      <c r="D247" s="1023" t="s">
        <v>1147</v>
      </c>
      <c r="E247" s="375">
        <v>1566.38</v>
      </c>
    </row>
    <row r="248" spans="1:5" ht="16.5" thickBot="1">
      <c r="A248" s="8"/>
      <c r="B248" s="174"/>
      <c r="C248" s="175"/>
      <c r="D248" s="1024" t="s">
        <v>503</v>
      </c>
      <c r="E248" s="374">
        <f>E276</f>
        <v>57993.579999999994</v>
      </c>
    </row>
    <row r="249" spans="1:5" ht="16.5" thickBot="1">
      <c r="A249" s="261"/>
      <c r="B249" s="262"/>
      <c r="C249" s="263"/>
      <c r="D249" s="1057"/>
      <c r="E249" s="266"/>
    </row>
    <row r="250" spans="1:5" ht="15.75">
      <c r="A250" s="1284" t="s">
        <v>504</v>
      </c>
      <c r="B250" s="1286" t="s">
        <v>505</v>
      </c>
      <c r="C250" s="1286" t="s">
        <v>506</v>
      </c>
      <c r="D250" s="1288" t="s">
        <v>507</v>
      </c>
      <c r="E250" s="1278" t="s">
        <v>508</v>
      </c>
    </row>
    <row r="251" spans="1:5" ht="24.75" customHeight="1" thickBot="1">
      <c r="A251" s="1285"/>
      <c r="B251" s="1287"/>
      <c r="C251" s="1287"/>
      <c r="D251" s="1289"/>
      <c r="E251" s="1279"/>
    </row>
    <row r="252" spans="1:5" ht="30">
      <c r="A252" s="1280" t="s">
        <v>422</v>
      </c>
      <c r="B252" s="1282" t="s">
        <v>1221</v>
      </c>
      <c r="C252" s="19" t="s">
        <v>939</v>
      </c>
      <c r="D252" s="271">
        <v>1</v>
      </c>
      <c r="E252" s="78">
        <v>479</v>
      </c>
    </row>
    <row r="253" spans="1:5" ht="30.75" thickBot="1">
      <c r="A253" s="1281"/>
      <c r="B253" s="1283"/>
      <c r="C253" s="59" t="s">
        <v>940</v>
      </c>
      <c r="D253" s="274">
        <v>9</v>
      </c>
      <c r="E253" s="396">
        <v>4727.07</v>
      </c>
    </row>
    <row r="254" spans="1:5" ht="16.5" thickBot="1">
      <c r="A254" s="1180" t="s">
        <v>520</v>
      </c>
      <c r="B254" s="1181"/>
      <c r="C254" s="1181"/>
      <c r="D254" s="1084"/>
      <c r="E254" s="992">
        <f>SUM(E252:E253)</f>
        <v>5206.07</v>
      </c>
    </row>
    <row r="255" spans="1:5" ht="30.75" thickBot="1">
      <c r="A255" s="190" t="s">
        <v>941</v>
      </c>
      <c r="B255" s="1016" t="s">
        <v>1221</v>
      </c>
      <c r="C255" s="1058" t="s">
        <v>942</v>
      </c>
      <c r="D255" s="304">
        <v>9</v>
      </c>
      <c r="E255" s="75">
        <v>4727.07</v>
      </c>
    </row>
    <row r="256" spans="1:5" ht="16.5" thickBot="1">
      <c r="A256" s="1180" t="s">
        <v>520</v>
      </c>
      <c r="B256" s="1181"/>
      <c r="C256" s="1181"/>
      <c r="D256" s="1084"/>
      <c r="E256" s="992">
        <f>SUM(E255)</f>
        <v>4727.07</v>
      </c>
    </row>
    <row r="257" spans="1:5" ht="30">
      <c r="A257" s="1290" t="s">
        <v>428</v>
      </c>
      <c r="B257" s="1282" t="s">
        <v>1221</v>
      </c>
      <c r="C257" s="33" t="s">
        <v>940</v>
      </c>
      <c r="D257" s="1059">
        <v>9</v>
      </c>
      <c r="E257" s="1159">
        <v>4727.07</v>
      </c>
    </row>
    <row r="258" spans="1:5" ht="30.75" thickBot="1">
      <c r="A258" s="1291"/>
      <c r="B258" s="1283"/>
      <c r="C258" s="60" t="s">
        <v>943</v>
      </c>
      <c r="D258" s="1060">
        <v>1</v>
      </c>
      <c r="E258" s="1160">
        <v>599</v>
      </c>
    </row>
    <row r="259" spans="1:5" ht="16.5" thickBot="1">
      <c r="A259" s="1180" t="s">
        <v>520</v>
      </c>
      <c r="B259" s="1181"/>
      <c r="C259" s="1181"/>
      <c r="D259" s="1084"/>
      <c r="E259" s="992">
        <f>SUM(E257:E258)</f>
        <v>5326.07</v>
      </c>
    </row>
    <row r="260" spans="1:5" ht="15.75">
      <c r="A260" s="1290" t="s">
        <v>1229</v>
      </c>
      <c r="B260" s="1282" t="s">
        <v>944</v>
      </c>
      <c r="C260" s="33" t="s">
        <v>945</v>
      </c>
      <c r="D260" s="1059">
        <v>1</v>
      </c>
      <c r="E260" s="78">
        <v>469</v>
      </c>
    </row>
    <row r="261" spans="1:5" ht="30.75" thickBot="1">
      <c r="A261" s="1291"/>
      <c r="B261" s="1283"/>
      <c r="C261" s="60" t="s">
        <v>946</v>
      </c>
      <c r="D261" s="1060">
        <v>4</v>
      </c>
      <c r="E261" s="396">
        <v>2100.92</v>
      </c>
    </row>
    <row r="262" spans="1:5" ht="16.5" thickBot="1">
      <c r="A262" s="1180" t="s">
        <v>520</v>
      </c>
      <c r="B262" s="1181"/>
      <c r="C262" s="1181"/>
      <c r="D262" s="1084"/>
      <c r="E262" s="992">
        <f>SUM(E260:E261)</f>
        <v>2569.92</v>
      </c>
    </row>
    <row r="263" spans="1:5" ht="15.75">
      <c r="A263" s="1225" t="s">
        <v>434</v>
      </c>
      <c r="B263" s="1228" t="s">
        <v>1221</v>
      </c>
      <c r="C263" s="809" t="s">
        <v>947</v>
      </c>
      <c r="D263" s="1061">
        <v>1</v>
      </c>
      <c r="E263" s="1161">
        <v>660</v>
      </c>
    </row>
    <row r="264" spans="1:5" ht="30.75" thickBot="1">
      <c r="A264" s="1227"/>
      <c r="B264" s="1230"/>
      <c r="C264" s="802" t="s">
        <v>948</v>
      </c>
      <c r="D264" s="1062">
        <v>8</v>
      </c>
      <c r="E264" s="1162">
        <v>4201.84</v>
      </c>
    </row>
    <row r="265" spans="1:5" ht="16.5" thickBot="1">
      <c r="A265" s="1180" t="s">
        <v>520</v>
      </c>
      <c r="B265" s="1181"/>
      <c r="C265" s="1181"/>
      <c r="D265" s="1084"/>
      <c r="E265" s="992">
        <f>SUM(E263:E264)</f>
        <v>4861.84</v>
      </c>
    </row>
    <row r="266" spans="1:5" ht="30">
      <c r="A266" s="1225" t="s">
        <v>1234</v>
      </c>
      <c r="B266" s="1234" t="s">
        <v>949</v>
      </c>
      <c r="C266" s="809" t="s">
        <v>950</v>
      </c>
      <c r="D266" s="1061"/>
      <c r="E266" s="1161">
        <v>12000</v>
      </c>
    </row>
    <row r="267" spans="1:5" ht="30.75" thickBot="1">
      <c r="A267" s="1227"/>
      <c r="B267" s="1235"/>
      <c r="C267" s="802" t="s">
        <v>940</v>
      </c>
      <c r="D267" s="1062">
        <v>7</v>
      </c>
      <c r="E267" s="1162">
        <v>3676.61</v>
      </c>
    </row>
    <row r="268" spans="1:5" ht="16.5" thickBot="1">
      <c r="A268" s="1180" t="s">
        <v>520</v>
      </c>
      <c r="B268" s="1181"/>
      <c r="C268" s="1181"/>
      <c r="D268" s="1084"/>
      <c r="E268" s="992">
        <f>SUM(E266:E267)</f>
        <v>15676.61</v>
      </c>
    </row>
    <row r="269" spans="1:5" ht="75.75" thickBot="1">
      <c r="A269" s="820" t="s">
        <v>1238</v>
      </c>
      <c r="B269" s="821" t="s">
        <v>1239</v>
      </c>
      <c r="C269" s="1063" t="s">
        <v>951</v>
      </c>
      <c r="D269" s="1064">
        <v>14</v>
      </c>
      <c r="E269" s="1163">
        <v>6136</v>
      </c>
    </row>
    <row r="270" spans="1:5" ht="16.5" thickBot="1">
      <c r="A270" s="1180" t="s">
        <v>520</v>
      </c>
      <c r="B270" s="1181"/>
      <c r="C270" s="1181"/>
      <c r="D270" s="1084"/>
      <c r="E270" s="992">
        <f>SUM(E269)</f>
        <v>6136</v>
      </c>
    </row>
    <row r="271" spans="1:5" ht="135.75" thickBot="1">
      <c r="A271" s="820" t="s">
        <v>1241</v>
      </c>
      <c r="B271" s="821" t="s">
        <v>952</v>
      </c>
      <c r="C271" s="822" t="s">
        <v>953</v>
      </c>
      <c r="D271" s="1064">
        <v>19</v>
      </c>
      <c r="E271" s="1163">
        <v>7994</v>
      </c>
    </row>
    <row r="272" spans="1:5" ht="16.5" thickBot="1">
      <c r="A272" s="1180" t="s">
        <v>520</v>
      </c>
      <c r="B272" s="1181"/>
      <c r="C272" s="1181"/>
      <c r="D272" s="1084"/>
      <c r="E272" s="992">
        <f>SUM(E271)</f>
        <v>7994</v>
      </c>
    </row>
    <row r="273" spans="1:5" ht="60.75" thickBot="1">
      <c r="A273" s="820" t="s">
        <v>1244</v>
      </c>
      <c r="B273" s="821" t="s">
        <v>1245</v>
      </c>
      <c r="C273" s="822" t="s">
        <v>954</v>
      </c>
      <c r="D273" s="1064">
        <v>12</v>
      </c>
      <c r="E273" s="1163">
        <v>5496</v>
      </c>
    </row>
    <row r="274" spans="1:5" ht="16.5" thickBot="1">
      <c r="A274" s="1180" t="s">
        <v>520</v>
      </c>
      <c r="B274" s="1181"/>
      <c r="C274" s="1181"/>
      <c r="D274" s="1084"/>
      <c r="E274" s="992">
        <f>SUM(E273)</f>
        <v>5496</v>
      </c>
    </row>
    <row r="275" spans="1:5" ht="16.5" thickBot="1">
      <c r="A275" s="922"/>
      <c r="B275" s="923"/>
      <c r="C275" s="924"/>
      <c r="D275" s="1065"/>
      <c r="E275" s="1066"/>
    </row>
    <row r="276" spans="1:5" ht="16.5" thickBot="1">
      <c r="A276" s="1292" t="s">
        <v>620</v>
      </c>
      <c r="B276" s="1293"/>
      <c r="C276" s="1293"/>
      <c r="D276" s="1294"/>
      <c r="E276" s="1009">
        <f>E274+E272+E270+E268+E265+E262+E259+E256+E254</f>
        <v>57993.579999999994</v>
      </c>
    </row>
    <row r="277" spans="1:5" ht="15.75">
      <c r="A277" s="925"/>
      <c r="B277" s="854"/>
      <c r="C277" s="854"/>
      <c r="D277" s="1067"/>
      <c r="E277" s="926"/>
    </row>
    <row r="278" spans="1:5" ht="15.75">
      <c r="A278" s="927"/>
      <c r="B278" s="858"/>
      <c r="C278" s="858"/>
      <c r="D278" s="1068"/>
      <c r="E278" s="928"/>
    </row>
    <row r="279" spans="1:5" ht="19.5">
      <c r="A279" s="1295" t="s">
        <v>955</v>
      </c>
      <c r="B279" s="1296"/>
      <c r="C279" s="1296"/>
      <c r="D279" s="1296"/>
      <c r="E279" s="1297"/>
    </row>
    <row r="280" spans="1:5" ht="16.5" thickBot="1">
      <c r="A280" s="285"/>
      <c r="B280" s="173"/>
      <c r="C280" s="423"/>
      <c r="D280" s="3"/>
      <c r="E280" s="4"/>
    </row>
    <row r="281" spans="1:5" ht="16.5" thickBot="1">
      <c r="A281" s="8"/>
      <c r="B281" s="614"/>
      <c r="C281" s="615"/>
      <c r="D281" s="1022" t="s">
        <v>501</v>
      </c>
      <c r="E281" s="374">
        <v>24184.47</v>
      </c>
    </row>
    <row r="282" spans="1:5" ht="16.5" thickBot="1">
      <c r="A282" s="8"/>
      <c r="B282" s="174"/>
      <c r="C282" s="175"/>
      <c r="D282" s="1024" t="s">
        <v>503</v>
      </c>
      <c r="E282" s="374">
        <f>E345</f>
        <v>59764.77</v>
      </c>
    </row>
    <row r="283" spans="1:5" ht="18.75">
      <c r="A283" s="930"/>
      <c r="B283" s="1298"/>
      <c r="C283" s="1298"/>
      <c r="D283" s="1069"/>
      <c r="E283" s="932"/>
    </row>
    <row r="284" spans="1:5" ht="19.5" thickBot="1">
      <c r="A284" s="933"/>
      <c r="B284" s="1299"/>
      <c r="C284" s="1299"/>
      <c r="D284" s="1070"/>
      <c r="E284" s="935"/>
    </row>
    <row r="285" spans="1:5" ht="15.75">
      <c r="A285" s="1300" t="s">
        <v>504</v>
      </c>
      <c r="B285" s="1302" t="s">
        <v>505</v>
      </c>
      <c r="C285" s="1300" t="s">
        <v>506</v>
      </c>
      <c r="D285" s="1304" t="s">
        <v>507</v>
      </c>
      <c r="E285" s="1306" t="s">
        <v>508</v>
      </c>
    </row>
    <row r="286" spans="1:5" ht="23.25" customHeight="1" thickBot="1">
      <c r="A286" s="1301"/>
      <c r="B286" s="1303"/>
      <c r="C286" s="1301"/>
      <c r="D286" s="1305"/>
      <c r="E286" s="1307"/>
    </row>
    <row r="287" spans="1:5" ht="15.75">
      <c r="A287" s="1308" t="s">
        <v>449</v>
      </c>
      <c r="B287" s="1310" t="s">
        <v>956</v>
      </c>
      <c r="C287" s="1071" t="s">
        <v>957</v>
      </c>
      <c r="D287" s="1072">
        <v>6</v>
      </c>
      <c r="E287" s="1164">
        <v>3151.38</v>
      </c>
    </row>
    <row r="288" spans="1:5" ht="16.5" thickBot="1">
      <c r="A288" s="1309"/>
      <c r="B288" s="1311"/>
      <c r="C288" s="1073" t="s">
        <v>958</v>
      </c>
      <c r="D288" s="1074">
        <v>1</v>
      </c>
      <c r="E288" s="1165">
        <v>309</v>
      </c>
    </row>
    <row r="289" spans="1:5" ht="16.5" thickBot="1">
      <c r="A289" s="1312" t="s">
        <v>520</v>
      </c>
      <c r="B289" s="1313"/>
      <c r="C289" s="1313"/>
      <c r="D289" s="1314"/>
      <c r="E289" s="404">
        <f>SUM(E287:E288)</f>
        <v>3460.38</v>
      </c>
    </row>
    <row r="290" spans="1:5" ht="16.5" thickBot="1">
      <c r="A290" s="1075" t="s">
        <v>959</v>
      </c>
      <c r="B290" s="268" t="s">
        <v>960</v>
      </c>
      <c r="C290" s="1076" t="s">
        <v>957</v>
      </c>
      <c r="D290" s="1077">
        <v>13</v>
      </c>
      <c r="E290" s="418">
        <v>6827.99</v>
      </c>
    </row>
    <row r="291" spans="1:5" ht="16.5" thickBot="1">
      <c r="A291" s="1312" t="s">
        <v>520</v>
      </c>
      <c r="B291" s="1313"/>
      <c r="C291" s="1313"/>
      <c r="D291" s="1314"/>
      <c r="E291" s="404">
        <f>SUM(E290:E290)</f>
        <v>6827.99</v>
      </c>
    </row>
    <row r="292" spans="1:5" ht="16.5" thickBot="1">
      <c r="A292" s="1075" t="s">
        <v>452</v>
      </c>
      <c r="B292" s="268" t="s">
        <v>956</v>
      </c>
      <c r="C292" s="1076" t="s">
        <v>957</v>
      </c>
      <c r="D292" s="1077">
        <v>5</v>
      </c>
      <c r="E292" s="418">
        <v>2626.15</v>
      </c>
    </row>
    <row r="293" spans="1:5" ht="16.5" thickBot="1">
      <c r="A293" s="1312" t="s">
        <v>520</v>
      </c>
      <c r="B293" s="1313"/>
      <c r="C293" s="1313"/>
      <c r="D293" s="1314"/>
      <c r="E293" s="404">
        <f>SUM(E292:E292)</f>
        <v>2626.15</v>
      </c>
    </row>
    <row r="294" spans="1:5" ht="16.5" thickBot="1">
      <c r="A294" s="1078" t="s">
        <v>457</v>
      </c>
      <c r="B294" s="137" t="s">
        <v>961</v>
      </c>
      <c r="C294" s="1076" t="s">
        <v>957</v>
      </c>
      <c r="D294" s="1077">
        <v>6</v>
      </c>
      <c r="E294" s="418">
        <v>3151.38</v>
      </c>
    </row>
    <row r="295" spans="1:5" ht="16.5" thickBot="1">
      <c r="A295" s="1312" t="s">
        <v>520</v>
      </c>
      <c r="B295" s="1313"/>
      <c r="C295" s="1313"/>
      <c r="D295" s="1314"/>
      <c r="E295" s="404">
        <f>SUM(E294:E294)</f>
        <v>3151.38</v>
      </c>
    </row>
    <row r="296" spans="1:5" ht="16.5" thickBot="1">
      <c r="A296" s="1078" t="s">
        <v>487</v>
      </c>
      <c r="B296" s="181" t="s">
        <v>961</v>
      </c>
      <c r="C296" s="1076" t="s">
        <v>957</v>
      </c>
      <c r="D296" s="1077">
        <v>3</v>
      </c>
      <c r="E296" s="418">
        <v>1575.69</v>
      </c>
    </row>
    <row r="297" spans="1:5" ht="16.5" thickBot="1">
      <c r="A297" s="1312" t="s">
        <v>520</v>
      </c>
      <c r="B297" s="1313"/>
      <c r="C297" s="1313"/>
      <c r="D297" s="1314"/>
      <c r="E297" s="404">
        <f>SUM(E296:E296)</f>
        <v>1575.69</v>
      </c>
    </row>
    <row r="298" spans="1:5" ht="16.5" thickBot="1">
      <c r="A298" s="1078" t="s">
        <v>471</v>
      </c>
      <c r="B298" s="181" t="s">
        <v>962</v>
      </c>
      <c r="C298" s="1076" t="s">
        <v>957</v>
      </c>
      <c r="D298" s="1077">
        <v>3</v>
      </c>
      <c r="E298" s="418">
        <v>1575.63</v>
      </c>
    </row>
    <row r="299" spans="1:5" ht="16.5" thickBot="1">
      <c r="A299" s="1312" t="s">
        <v>520</v>
      </c>
      <c r="B299" s="1313"/>
      <c r="C299" s="1313"/>
      <c r="D299" s="1314"/>
      <c r="E299" s="1166">
        <f>SUM(E298:E298)</f>
        <v>1575.63</v>
      </c>
    </row>
    <row r="300" spans="1:5" ht="16.5" thickBot="1">
      <c r="A300" s="1078" t="s">
        <v>459</v>
      </c>
      <c r="B300" s="137" t="s">
        <v>962</v>
      </c>
      <c r="C300" s="1076" t="s">
        <v>957</v>
      </c>
      <c r="D300" s="238">
        <v>5</v>
      </c>
      <c r="E300" s="418">
        <v>2626.05</v>
      </c>
    </row>
    <row r="301" spans="1:5" ht="16.5" thickBot="1">
      <c r="A301" s="1312" t="s">
        <v>520</v>
      </c>
      <c r="B301" s="1313"/>
      <c r="C301" s="1313"/>
      <c r="D301" s="1314"/>
      <c r="E301" s="404">
        <f>SUM(E300:E300)</f>
        <v>2626.05</v>
      </c>
    </row>
    <row r="302" spans="1:5" ht="16.5" thickBot="1">
      <c r="A302" s="1079" t="s">
        <v>461</v>
      </c>
      <c r="B302" s="797" t="s">
        <v>963</v>
      </c>
      <c r="C302" s="1080" t="s">
        <v>957</v>
      </c>
      <c r="D302" s="238">
        <v>5</v>
      </c>
      <c r="E302" s="418">
        <v>2625.9</v>
      </c>
    </row>
    <row r="303" spans="1:5" ht="16.5" thickBot="1">
      <c r="A303" s="1312" t="s">
        <v>520</v>
      </c>
      <c r="B303" s="1313"/>
      <c r="C303" s="1313"/>
      <c r="D303" s="1314"/>
      <c r="E303" s="404">
        <f>SUM(E302:E302)</f>
        <v>2625.9</v>
      </c>
    </row>
    <row r="304" spans="1:5" ht="16.5" thickBot="1">
      <c r="A304" s="1079" t="s">
        <v>464</v>
      </c>
      <c r="B304" s="797" t="s">
        <v>964</v>
      </c>
      <c r="C304" s="1080" t="s">
        <v>957</v>
      </c>
      <c r="D304" s="238">
        <v>4</v>
      </c>
      <c r="E304" s="418">
        <v>2100.72</v>
      </c>
    </row>
    <row r="305" spans="1:5" ht="16.5" thickBot="1">
      <c r="A305" s="1312" t="s">
        <v>520</v>
      </c>
      <c r="B305" s="1313"/>
      <c r="C305" s="1313"/>
      <c r="D305" s="1314"/>
      <c r="E305" s="404">
        <f>SUM(E304:E304)</f>
        <v>2100.72</v>
      </c>
    </row>
    <row r="306" spans="1:5" ht="15.75">
      <c r="A306" s="1315" t="s">
        <v>716</v>
      </c>
      <c r="B306" s="1020" t="s">
        <v>965</v>
      </c>
      <c r="C306" s="1081" t="s">
        <v>957</v>
      </c>
      <c r="D306" s="234">
        <v>4</v>
      </c>
      <c r="E306" s="415">
        <v>2100.88</v>
      </c>
    </row>
    <row r="307" spans="1:5" ht="16.5" thickBot="1">
      <c r="A307" s="1316"/>
      <c r="B307" s="1317"/>
      <c r="C307" s="1082" t="s">
        <v>698</v>
      </c>
      <c r="D307" s="250">
        <v>1</v>
      </c>
      <c r="E307" s="416">
        <v>6078</v>
      </c>
    </row>
    <row r="308" spans="1:5" ht="16.5" thickBot="1">
      <c r="A308" s="1312" t="s">
        <v>520</v>
      </c>
      <c r="B308" s="1313"/>
      <c r="C308" s="1313"/>
      <c r="D308" s="1314"/>
      <c r="E308" s="1166">
        <f>SUM(E306:E307)</f>
        <v>8178.88</v>
      </c>
    </row>
    <row r="309" spans="1:5" ht="15.75">
      <c r="A309" s="1318" t="s">
        <v>462</v>
      </c>
      <c r="B309" s="1244" t="s">
        <v>966</v>
      </c>
      <c r="C309" s="350" t="s">
        <v>967</v>
      </c>
      <c r="D309" s="234">
        <v>3</v>
      </c>
      <c r="E309" s="415">
        <v>1390</v>
      </c>
    </row>
    <row r="310" spans="1:5" ht="16.5" thickBot="1">
      <c r="A310" s="1319"/>
      <c r="B310" s="1309"/>
      <c r="C310" s="327" t="s">
        <v>958</v>
      </c>
      <c r="D310" s="250">
        <v>6</v>
      </c>
      <c r="E310" s="416">
        <v>320</v>
      </c>
    </row>
    <row r="311" spans="1:5" ht="16.5" thickBot="1">
      <c r="A311" s="1312" t="s">
        <v>520</v>
      </c>
      <c r="B311" s="1313"/>
      <c r="C311" s="1313"/>
      <c r="D311" s="1314"/>
      <c r="E311" s="404">
        <f>SUM(E309:E310)</f>
        <v>1710</v>
      </c>
    </row>
    <row r="312" spans="1:5" ht="16.5" thickBot="1">
      <c r="A312" s="1078" t="s">
        <v>465</v>
      </c>
      <c r="B312" s="137" t="s">
        <v>968</v>
      </c>
      <c r="C312" s="348" t="s">
        <v>967</v>
      </c>
      <c r="D312" s="238">
        <v>4</v>
      </c>
      <c r="E312" s="418">
        <v>1034</v>
      </c>
    </row>
    <row r="313" spans="1:5" ht="16.5" thickBot="1">
      <c r="A313" s="1312" t="s">
        <v>520</v>
      </c>
      <c r="B313" s="1313"/>
      <c r="C313" s="1313"/>
      <c r="D313" s="1314"/>
      <c r="E313" s="1166">
        <f>SUM(E312:E312)</f>
        <v>1034</v>
      </c>
    </row>
    <row r="314" spans="1:5" ht="16.5" thickBot="1">
      <c r="A314" s="1078" t="s">
        <v>482</v>
      </c>
      <c r="B314" s="137" t="s">
        <v>961</v>
      </c>
      <c r="C314" s="348" t="s">
        <v>967</v>
      </c>
      <c r="D314" s="238">
        <v>3</v>
      </c>
      <c r="E314" s="418">
        <v>1379</v>
      </c>
    </row>
    <row r="315" spans="1:5" ht="16.5" thickBot="1">
      <c r="A315" s="1312" t="s">
        <v>520</v>
      </c>
      <c r="B315" s="1313"/>
      <c r="C315" s="1313"/>
      <c r="D315" s="1314"/>
      <c r="E315" s="404">
        <f>SUM(E314:E314)</f>
        <v>1379</v>
      </c>
    </row>
    <row r="316" spans="1:5" ht="16.5" thickBot="1">
      <c r="A316" s="1079" t="s">
        <v>483</v>
      </c>
      <c r="B316" s="797" t="s">
        <v>484</v>
      </c>
      <c r="C316" s="1083" t="s">
        <v>967</v>
      </c>
      <c r="D316" s="238">
        <v>6</v>
      </c>
      <c r="E316" s="418">
        <v>1405</v>
      </c>
    </row>
    <row r="317" spans="1:5" ht="16.5" thickBot="1">
      <c r="A317" s="1312" t="s">
        <v>520</v>
      </c>
      <c r="B317" s="1313"/>
      <c r="C317" s="1313"/>
      <c r="D317" s="1314"/>
      <c r="E317" s="404">
        <f>SUM(E316:E316)</f>
        <v>1405</v>
      </c>
    </row>
    <row r="318" spans="1:5" ht="16.5" thickBot="1">
      <c r="A318" s="1078" t="s">
        <v>485</v>
      </c>
      <c r="B318" s="137" t="s">
        <v>969</v>
      </c>
      <c r="C318" s="348" t="s">
        <v>967</v>
      </c>
      <c r="D318" s="238">
        <v>1</v>
      </c>
      <c r="E318" s="418">
        <v>1999</v>
      </c>
    </row>
    <row r="319" spans="1:5" ht="16.5" thickBot="1">
      <c r="A319" s="1312" t="s">
        <v>520</v>
      </c>
      <c r="B319" s="1313"/>
      <c r="C319" s="1313"/>
      <c r="D319" s="1314"/>
      <c r="E319" s="404">
        <f>SUM(E318:E318)</f>
        <v>1999</v>
      </c>
    </row>
    <row r="320" spans="1:5" ht="16.5" thickBot="1">
      <c r="A320" s="1078" t="s">
        <v>488</v>
      </c>
      <c r="B320" s="181" t="s">
        <v>968</v>
      </c>
      <c r="C320" s="348" t="s">
        <v>967</v>
      </c>
      <c r="D320" s="238">
        <v>4</v>
      </c>
      <c r="E320" s="418">
        <v>1424</v>
      </c>
    </row>
    <row r="321" spans="1:5" ht="16.5" thickBot="1">
      <c r="A321" s="1312" t="s">
        <v>520</v>
      </c>
      <c r="B321" s="1313"/>
      <c r="C321" s="1313"/>
      <c r="D321" s="1314"/>
      <c r="E321" s="404">
        <f>SUM(E320:E320)</f>
        <v>1424</v>
      </c>
    </row>
    <row r="322" spans="1:5" ht="16.5" thickBot="1">
      <c r="A322" s="1078" t="s">
        <v>489</v>
      </c>
      <c r="B322" s="181" t="s">
        <v>479</v>
      </c>
      <c r="C322" s="348" t="s">
        <v>967</v>
      </c>
      <c r="D322" s="238">
        <v>2</v>
      </c>
      <c r="E322" s="418">
        <v>1584</v>
      </c>
    </row>
    <row r="323" spans="1:5" ht="16.5" thickBot="1">
      <c r="A323" s="1312" t="s">
        <v>520</v>
      </c>
      <c r="B323" s="1313"/>
      <c r="C323" s="1313"/>
      <c r="D323" s="1314"/>
      <c r="E323" s="404">
        <f>SUM(E322:E322)</f>
        <v>1584</v>
      </c>
    </row>
    <row r="324" spans="1:5" ht="16.5" thickBot="1">
      <c r="A324" s="1078" t="s">
        <v>490</v>
      </c>
      <c r="B324" s="181" t="s">
        <v>491</v>
      </c>
      <c r="C324" s="1085" t="s">
        <v>967</v>
      </c>
      <c r="D324" s="1086">
        <v>3</v>
      </c>
      <c r="E324" s="418">
        <v>1090</v>
      </c>
    </row>
    <row r="325" spans="1:5" ht="16.5" thickBot="1">
      <c r="A325" s="1312" t="s">
        <v>520</v>
      </c>
      <c r="B325" s="1313"/>
      <c r="C325" s="1313"/>
      <c r="D325" s="1314"/>
      <c r="E325" s="1166">
        <f>SUM(E324:E324)</f>
        <v>1090</v>
      </c>
    </row>
    <row r="326" spans="1:5" ht="16.5" thickBot="1">
      <c r="A326" s="1078" t="s">
        <v>467</v>
      </c>
      <c r="B326" s="137" t="s">
        <v>970</v>
      </c>
      <c r="C326" s="348" t="s">
        <v>967</v>
      </c>
      <c r="D326" s="238">
        <v>3</v>
      </c>
      <c r="E326" s="418">
        <v>1879</v>
      </c>
    </row>
    <row r="327" spans="1:5" ht="16.5" thickBot="1">
      <c r="A327" s="1312" t="s">
        <v>520</v>
      </c>
      <c r="B327" s="1313"/>
      <c r="C327" s="1313"/>
      <c r="D327" s="1314"/>
      <c r="E327" s="404">
        <f>SUM(E326:E326)</f>
        <v>1879</v>
      </c>
    </row>
    <row r="328" spans="1:5" ht="16.5" thickBot="1">
      <c r="A328" s="1078" t="s">
        <v>469</v>
      </c>
      <c r="B328" s="181" t="s">
        <v>971</v>
      </c>
      <c r="C328" s="348" t="s">
        <v>967</v>
      </c>
      <c r="D328" s="238">
        <v>2</v>
      </c>
      <c r="E328" s="418">
        <v>1596</v>
      </c>
    </row>
    <row r="329" spans="1:5" ht="16.5" thickBot="1">
      <c r="A329" s="1312" t="s">
        <v>520</v>
      </c>
      <c r="B329" s="1313"/>
      <c r="C329" s="1313"/>
      <c r="D329" s="1314"/>
      <c r="E329" s="1166">
        <f>SUM(E328:E328)</f>
        <v>1596</v>
      </c>
    </row>
    <row r="330" spans="1:5" ht="16.5" thickBot="1">
      <c r="A330" s="1078" t="s">
        <v>454</v>
      </c>
      <c r="B330" s="137" t="s">
        <v>972</v>
      </c>
      <c r="C330" s="348" t="s">
        <v>967</v>
      </c>
      <c r="D330" s="238">
        <v>4</v>
      </c>
      <c r="E330" s="418">
        <v>1348</v>
      </c>
    </row>
    <row r="331" spans="1:5" ht="16.5" thickBot="1">
      <c r="A331" s="1239" t="s">
        <v>520</v>
      </c>
      <c r="B331" s="1240"/>
      <c r="C331" s="1240"/>
      <c r="D331" s="1320"/>
      <c r="E331" s="404">
        <f>SUM(E330:E330)</f>
        <v>1348</v>
      </c>
    </row>
    <row r="332" spans="1:5" ht="16.5" thickBot="1">
      <c r="A332" s="1087" t="s">
        <v>478</v>
      </c>
      <c r="B332" s="181" t="s">
        <v>479</v>
      </c>
      <c r="C332" s="348" t="s">
        <v>967</v>
      </c>
      <c r="D332" s="238">
        <v>2</v>
      </c>
      <c r="E332" s="418">
        <v>1385</v>
      </c>
    </row>
    <row r="333" spans="1:5" ht="16.5" thickBot="1">
      <c r="A333" s="1239" t="s">
        <v>520</v>
      </c>
      <c r="B333" s="1240"/>
      <c r="C333" s="1240"/>
      <c r="D333" s="1320"/>
      <c r="E333" s="404">
        <f>SUM(E332:E332)</f>
        <v>1385</v>
      </c>
    </row>
    <row r="334" spans="1:5" ht="43.5" thickBot="1">
      <c r="A334" s="1075" t="s">
        <v>480</v>
      </c>
      <c r="B334" s="268" t="s">
        <v>481</v>
      </c>
      <c r="C334" s="348" t="s">
        <v>967</v>
      </c>
      <c r="D334" s="84">
        <v>3</v>
      </c>
      <c r="E334" s="418">
        <v>1334</v>
      </c>
    </row>
    <row r="335" spans="1:5" ht="16.5" thickBot="1">
      <c r="A335" s="1239" t="s">
        <v>520</v>
      </c>
      <c r="B335" s="1240"/>
      <c r="C335" s="1240"/>
      <c r="D335" s="1320"/>
      <c r="E335" s="404">
        <f>SUM(E334:E334)</f>
        <v>1334</v>
      </c>
    </row>
    <row r="336" spans="1:5" ht="16.5" thickBot="1">
      <c r="A336" s="1088" t="s">
        <v>472</v>
      </c>
      <c r="B336" s="181" t="s">
        <v>973</v>
      </c>
      <c r="C336" s="348" t="s">
        <v>967</v>
      </c>
      <c r="D336" s="238">
        <v>2</v>
      </c>
      <c r="E336" s="418">
        <v>1374</v>
      </c>
    </row>
    <row r="337" spans="1:5" ht="16.5" thickBot="1">
      <c r="A337" s="1239" t="s">
        <v>520</v>
      </c>
      <c r="B337" s="1240"/>
      <c r="C337" s="1240"/>
      <c r="D337" s="1320"/>
      <c r="E337" s="1166">
        <f>SUM(E336:E336)</f>
        <v>1374</v>
      </c>
    </row>
    <row r="338" spans="1:5" ht="16.5" thickBot="1">
      <c r="A338" s="1078" t="s">
        <v>474</v>
      </c>
      <c r="B338" s="181" t="s">
        <v>974</v>
      </c>
      <c r="C338" s="348" t="s">
        <v>967</v>
      </c>
      <c r="D338" s="238">
        <v>2</v>
      </c>
      <c r="E338" s="418">
        <v>1199</v>
      </c>
    </row>
    <row r="339" spans="1:5" ht="16.5" thickBot="1">
      <c r="A339" s="1239" t="s">
        <v>520</v>
      </c>
      <c r="B339" s="1240"/>
      <c r="C339" s="1240"/>
      <c r="D339" s="1320"/>
      <c r="E339" s="1166">
        <f>SUM(E338:E338)</f>
        <v>1199</v>
      </c>
    </row>
    <row r="340" spans="1:5" ht="16.5" thickBot="1">
      <c r="A340" s="1078" t="s">
        <v>475</v>
      </c>
      <c r="B340" s="181" t="s">
        <v>964</v>
      </c>
      <c r="C340" s="348" t="s">
        <v>967</v>
      </c>
      <c r="D340" s="238">
        <v>3</v>
      </c>
      <c r="E340" s="418">
        <v>1277</v>
      </c>
    </row>
    <row r="341" spans="1:5" ht="16.5" thickBot="1">
      <c r="A341" s="1239" t="s">
        <v>520</v>
      </c>
      <c r="B341" s="1240"/>
      <c r="C341" s="1240"/>
      <c r="D341" s="1320"/>
      <c r="E341" s="404">
        <f>SUM(E340:E340)</f>
        <v>1277</v>
      </c>
    </row>
    <row r="342" spans="1:5" ht="16.5" thickBot="1">
      <c r="A342" s="1078" t="s">
        <v>975</v>
      </c>
      <c r="B342" s="137" t="s">
        <v>976</v>
      </c>
      <c r="C342" s="348" t="s">
        <v>967</v>
      </c>
      <c r="D342" s="238">
        <v>1</v>
      </c>
      <c r="E342" s="418">
        <v>1999</v>
      </c>
    </row>
    <row r="343" spans="1:5" ht="16.5" thickBot="1">
      <c r="A343" s="1239" t="s">
        <v>520</v>
      </c>
      <c r="B343" s="1240"/>
      <c r="C343" s="1240"/>
      <c r="D343" s="1320"/>
      <c r="E343" s="404">
        <f>SUM(E342)</f>
        <v>1999</v>
      </c>
    </row>
    <row r="344" spans="1:5" ht="16.5" thickBot="1">
      <c r="A344" s="1321"/>
      <c r="B344" s="1321"/>
      <c r="C344" s="1321"/>
      <c r="D344" s="1321"/>
      <c r="E344" s="1321"/>
    </row>
    <row r="345" spans="1:5" ht="16.5" thickBot="1">
      <c r="A345" s="1292" t="s">
        <v>620</v>
      </c>
      <c r="B345" s="1293"/>
      <c r="C345" s="1293"/>
      <c r="D345" s="1294"/>
      <c r="E345" s="1167">
        <f>E343+E341+E339+E337+E335+E333+E331+E329+E327+E325+E323+E321+E319+E317+E315+E313+E311+E308+E305+E303+E301+E299+E297+E295+E293+E291+E289</f>
        <v>59764.77</v>
      </c>
    </row>
    <row r="346" spans="1:5" ht="15.75">
      <c r="A346" s="925"/>
      <c r="B346" s="854"/>
      <c r="C346" s="854"/>
      <c r="D346" s="1067"/>
      <c r="E346" s="926"/>
    </row>
    <row r="347" spans="1:5" ht="15.75">
      <c r="A347" s="927"/>
      <c r="B347" s="858"/>
      <c r="C347" s="858"/>
      <c r="D347" s="1068"/>
      <c r="E347" s="928"/>
    </row>
    <row r="348" spans="1:5" ht="19.5">
      <c r="A348" s="1215" t="s">
        <v>977</v>
      </c>
      <c r="B348" s="1216"/>
      <c r="C348" s="1216"/>
      <c r="D348" s="1216"/>
      <c r="E348" s="1089"/>
    </row>
    <row r="349" spans="1:5" ht="16.5" thickBot="1">
      <c r="A349" s="285"/>
      <c r="B349" s="173"/>
      <c r="C349" s="173"/>
      <c r="D349" s="3"/>
      <c r="E349" s="4"/>
    </row>
    <row r="350" spans="1:5" ht="16.5" thickBot="1">
      <c r="A350" s="862"/>
      <c r="B350" s="945"/>
      <c r="C350" s="945"/>
      <c r="D350" s="1022" t="s">
        <v>501</v>
      </c>
      <c r="E350" s="374">
        <v>125185.48</v>
      </c>
    </row>
    <row r="351" spans="1:5" ht="16.5" thickBot="1">
      <c r="A351" s="862"/>
      <c r="B351" s="946"/>
      <c r="C351" s="946"/>
      <c r="D351" s="1024" t="s">
        <v>503</v>
      </c>
      <c r="E351" s="374">
        <f>E548</f>
        <v>83371.06000000001</v>
      </c>
    </row>
    <row r="352" spans="1:5" ht="16.5" thickBot="1">
      <c r="A352" s="947"/>
      <c r="B352" s="948"/>
      <c r="C352" s="949"/>
      <c r="D352" s="370"/>
      <c r="E352" s="1090"/>
    </row>
    <row r="353" spans="1:5" ht="15.75">
      <c r="A353" s="1322" t="s">
        <v>504</v>
      </c>
      <c r="B353" s="1322" t="s">
        <v>505</v>
      </c>
      <c r="C353" s="1322" t="s">
        <v>506</v>
      </c>
      <c r="D353" s="1324" t="s">
        <v>507</v>
      </c>
      <c r="E353" s="1326" t="s">
        <v>508</v>
      </c>
    </row>
    <row r="354" spans="1:5" ht="23.25" customHeight="1" thickBot="1">
      <c r="A354" s="1323"/>
      <c r="B354" s="1323"/>
      <c r="C354" s="1323"/>
      <c r="D354" s="1325"/>
      <c r="E354" s="1327"/>
    </row>
    <row r="355" spans="1:5" ht="15.75">
      <c r="A355" s="1244" t="s">
        <v>1248</v>
      </c>
      <c r="B355" s="1244" t="s">
        <v>1249</v>
      </c>
      <c r="C355" s="1091" t="s">
        <v>978</v>
      </c>
      <c r="D355" s="900">
        <v>1</v>
      </c>
      <c r="E355" s="954">
        <v>373.82</v>
      </c>
    </row>
    <row r="356" spans="1:5" ht="15.75">
      <c r="A356" s="1328"/>
      <c r="B356" s="1245"/>
      <c r="C356" s="1092" t="s">
        <v>979</v>
      </c>
      <c r="D356" s="957">
        <v>1</v>
      </c>
      <c r="E356" s="958">
        <v>318.72</v>
      </c>
    </row>
    <row r="357" spans="1:5" ht="15.75">
      <c r="A357" s="1328"/>
      <c r="B357" s="1245"/>
      <c r="C357" s="1092" t="s">
        <v>980</v>
      </c>
      <c r="D357" s="957">
        <v>1</v>
      </c>
      <c r="E357" s="958">
        <v>288</v>
      </c>
    </row>
    <row r="358" spans="1:5" ht="15.75">
      <c r="A358" s="1328"/>
      <c r="B358" s="1245"/>
      <c r="C358" s="1092" t="s">
        <v>981</v>
      </c>
      <c r="D358" s="957">
        <v>1</v>
      </c>
      <c r="E358" s="958">
        <v>363</v>
      </c>
    </row>
    <row r="359" spans="1:5" ht="15.75">
      <c r="A359" s="1328"/>
      <c r="B359" s="1245"/>
      <c r="C359" s="1092" t="s">
        <v>982</v>
      </c>
      <c r="D359" s="957">
        <v>1</v>
      </c>
      <c r="E359" s="958">
        <v>126.4</v>
      </c>
    </row>
    <row r="360" spans="1:5" ht="30">
      <c r="A360" s="1328"/>
      <c r="B360" s="1245"/>
      <c r="C360" s="966" t="s">
        <v>983</v>
      </c>
      <c r="D360" s="957">
        <v>1</v>
      </c>
      <c r="E360" s="958">
        <v>172.8</v>
      </c>
    </row>
    <row r="361" spans="1:5" ht="16.5" thickBot="1">
      <c r="A361" s="1328"/>
      <c r="B361" s="1245"/>
      <c r="C361" s="1093" t="s">
        <v>984</v>
      </c>
      <c r="D361" s="1094">
        <v>1</v>
      </c>
      <c r="E361" s="969">
        <v>416</v>
      </c>
    </row>
    <row r="362" spans="1:5" ht="16.5" thickBot="1">
      <c r="A362" s="1329" t="s">
        <v>520</v>
      </c>
      <c r="B362" s="1330"/>
      <c r="C362" s="1330"/>
      <c r="D362" s="1331"/>
      <c r="E362" s="955">
        <f>SUM(E355:E361)</f>
        <v>2058.74</v>
      </c>
    </row>
    <row r="363" spans="1:5" ht="15.75">
      <c r="A363" s="1244" t="s">
        <v>1267</v>
      </c>
      <c r="B363" s="1244" t="s">
        <v>1249</v>
      </c>
      <c r="C363" s="1091" t="s">
        <v>985</v>
      </c>
      <c r="D363" s="19">
        <v>1</v>
      </c>
      <c r="E363" s="1095">
        <v>180.79</v>
      </c>
    </row>
    <row r="364" spans="1:5" ht="15.75">
      <c r="A364" s="1328"/>
      <c r="B364" s="1245"/>
      <c r="C364" s="1092" t="s">
        <v>986</v>
      </c>
      <c r="D364" s="23">
        <v>1</v>
      </c>
      <c r="E364" s="1096">
        <v>224</v>
      </c>
    </row>
    <row r="365" spans="1:5" ht="15.75">
      <c r="A365" s="1328"/>
      <c r="B365" s="1245"/>
      <c r="C365" s="1092" t="s">
        <v>987</v>
      </c>
      <c r="D365" s="23">
        <v>1</v>
      </c>
      <c r="E365" s="1096">
        <v>276</v>
      </c>
    </row>
    <row r="366" spans="1:5" ht="30">
      <c r="A366" s="1328"/>
      <c r="B366" s="1245"/>
      <c r="C366" s="966" t="s">
        <v>983</v>
      </c>
      <c r="D366" s="23">
        <v>1</v>
      </c>
      <c r="E366" s="1096">
        <v>479.99</v>
      </c>
    </row>
    <row r="367" spans="1:5" ht="15.75">
      <c r="A367" s="1328"/>
      <c r="B367" s="1245"/>
      <c r="C367" s="1092" t="s">
        <v>988</v>
      </c>
      <c r="D367" s="23">
        <v>1</v>
      </c>
      <c r="E367" s="1096">
        <v>369.35</v>
      </c>
    </row>
    <row r="368" spans="1:5" ht="16.5" thickBot="1">
      <c r="A368" s="1328"/>
      <c r="B368" s="1245"/>
      <c r="C368" s="1093" t="s">
        <v>989</v>
      </c>
      <c r="D368" s="25">
        <v>1</v>
      </c>
      <c r="E368" s="1097">
        <v>842.95</v>
      </c>
    </row>
    <row r="369" spans="1:5" ht="16.5" thickBot="1">
      <c r="A369" s="1329" t="s">
        <v>520</v>
      </c>
      <c r="B369" s="1330"/>
      <c r="C369" s="1330"/>
      <c r="D369" s="1331"/>
      <c r="E369" s="955">
        <f>SUM(E363:E368)</f>
        <v>2373.08</v>
      </c>
    </row>
    <row r="370" spans="1:5" ht="15.75">
      <c r="A370" s="1020" t="s">
        <v>1330</v>
      </c>
      <c r="B370" s="1244" t="s">
        <v>1326</v>
      </c>
      <c r="C370" s="1091" t="s">
        <v>990</v>
      </c>
      <c r="D370" s="19">
        <v>1</v>
      </c>
      <c r="E370" s="1095">
        <v>502.48</v>
      </c>
    </row>
    <row r="371" spans="1:5" ht="15.75">
      <c r="A371" s="1332"/>
      <c r="B371" s="1334"/>
      <c r="C371" s="1092" t="s">
        <v>991</v>
      </c>
      <c r="D371" s="23">
        <v>1</v>
      </c>
      <c r="E371" s="1096">
        <v>264</v>
      </c>
    </row>
    <row r="372" spans="1:5" ht="15.75">
      <c r="A372" s="1332"/>
      <c r="B372" s="1334"/>
      <c r="C372" s="1092" t="s">
        <v>992</v>
      </c>
      <c r="D372" s="23">
        <v>1</v>
      </c>
      <c r="E372" s="1096">
        <v>264</v>
      </c>
    </row>
    <row r="373" spans="1:5" ht="30">
      <c r="A373" s="1332"/>
      <c r="B373" s="1334"/>
      <c r="C373" s="966" t="s">
        <v>993</v>
      </c>
      <c r="D373" s="23">
        <v>1</v>
      </c>
      <c r="E373" s="1096">
        <v>364</v>
      </c>
    </row>
    <row r="374" spans="1:5" ht="30">
      <c r="A374" s="1332"/>
      <c r="B374" s="1334"/>
      <c r="C374" s="966" t="s">
        <v>994</v>
      </c>
      <c r="D374" s="23">
        <v>1</v>
      </c>
      <c r="E374" s="1096">
        <v>424</v>
      </c>
    </row>
    <row r="375" spans="1:5" ht="15.75">
      <c r="A375" s="1332"/>
      <c r="B375" s="1334"/>
      <c r="C375" s="1092" t="s">
        <v>995</v>
      </c>
      <c r="D375" s="23">
        <v>1</v>
      </c>
      <c r="E375" s="1096">
        <v>248</v>
      </c>
    </row>
    <row r="376" spans="1:5" ht="15.75">
      <c r="A376" s="1332"/>
      <c r="B376" s="1334"/>
      <c r="C376" s="1092" t="s">
        <v>996</v>
      </c>
      <c r="D376" s="23">
        <v>1</v>
      </c>
      <c r="E376" s="1096">
        <v>112.8</v>
      </c>
    </row>
    <row r="377" spans="1:5" ht="16.5" thickBot="1">
      <c r="A377" s="1333"/>
      <c r="B377" s="1335"/>
      <c r="C377" s="1098" t="s">
        <v>979</v>
      </c>
      <c r="D377" s="59">
        <v>1</v>
      </c>
      <c r="E377" s="1099">
        <v>318.79</v>
      </c>
    </row>
    <row r="378" spans="1:5" ht="16.5" thickBot="1">
      <c r="A378" s="1336" t="s">
        <v>520</v>
      </c>
      <c r="B378" s="1337"/>
      <c r="C378" s="1338"/>
      <c r="D378" s="1339"/>
      <c r="E378" s="1100">
        <f>SUM(E370:E377)</f>
        <v>2498.07</v>
      </c>
    </row>
    <row r="379" spans="1:5" ht="15.75">
      <c r="A379" s="1020" t="s">
        <v>1287</v>
      </c>
      <c r="B379" s="1244" t="s">
        <v>1288</v>
      </c>
      <c r="C379" s="1101" t="s">
        <v>997</v>
      </c>
      <c r="D379" s="22">
        <v>1</v>
      </c>
      <c r="E379" s="954">
        <v>531.71</v>
      </c>
    </row>
    <row r="380" spans="1:5" ht="15.75">
      <c r="A380" s="1340"/>
      <c r="B380" s="1245"/>
      <c r="C380" s="1102" t="s">
        <v>979</v>
      </c>
      <c r="D380" s="22">
        <v>1</v>
      </c>
      <c r="E380" s="958">
        <v>230.69</v>
      </c>
    </row>
    <row r="381" spans="1:5" ht="15.75">
      <c r="A381" s="1340"/>
      <c r="B381" s="1245"/>
      <c r="C381" s="1102" t="s">
        <v>998</v>
      </c>
      <c r="D381" s="22">
        <v>1</v>
      </c>
      <c r="E381" s="958">
        <v>369.35</v>
      </c>
    </row>
    <row r="382" spans="1:5" ht="15.75">
      <c r="A382" s="1340"/>
      <c r="B382" s="1245"/>
      <c r="C382" s="1102" t="s">
        <v>989</v>
      </c>
      <c r="D382" s="22">
        <v>1</v>
      </c>
      <c r="E382" s="958">
        <v>842.95</v>
      </c>
    </row>
    <row r="383" spans="1:5" ht="30">
      <c r="A383" s="1340"/>
      <c r="B383" s="1245"/>
      <c r="C383" s="1103" t="s">
        <v>999</v>
      </c>
      <c r="D383" s="22">
        <v>1</v>
      </c>
      <c r="E383" s="958">
        <v>504</v>
      </c>
    </row>
    <row r="384" spans="1:5" ht="15.75">
      <c r="A384" s="1340"/>
      <c r="B384" s="1245"/>
      <c r="C384" s="1102" t="s">
        <v>1000</v>
      </c>
      <c r="D384" s="22">
        <v>1</v>
      </c>
      <c r="E384" s="958">
        <v>528</v>
      </c>
    </row>
    <row r="385" spans="1:5" ht="30">
      <c r="A385" s="1340"/>
      <c r="B385" s="1245"/>
      <c r="C385" s="1103" t="s">
        <v>1001</v>
      </c>
      <c r="D385" s="22">
        <v>1</v>
      </c>
      <c r="E385" s="958">
        <v>608.01</v>
      </c>
    </row>
    <row r="386" spans="1:5" ht="15.75">
      <c r="A386" s="1340"/>
      <c r="B386" s="1245"/>
      <c r="C386" s="1102" t="s">
        <v>1002</v>
      </c>
      <c r="D386" s="22">
        <v>1</v>
      </c>
      <c r="E386" s="958">
        <v>248</v>
      </c>
    </row>
    <row r="387" spans="1:5" ht="15.75">
      <c r="A387" s="1340"/>
      <c r="B387" s="1245"/>
      <c r="C387" s="1102" t="s">
        <v>1003</v>
      </c>
      <c r="D387" s="22">
        <v>1</v>
      </c>
      <c r="E387" s="969">
        <v>224</v>
      </c>
    </row>
    <row r="388" spans="1:5" ht="16.5" thickBot="1">
      <c r="A388" s="1340"/>
      <c r="B388" s="1245"/>
      <c r="C388" s="1104" t="s">
        <v>992</v>
      </c>
      <c r="D388" s="24">
        <v>1</v>
      </c>
      <c r="E388" s="969">
        <v>239.8</v>
      </c>
    </row>
    <row r="389" spans="1:5" ht="16.5" thickBot="1">
      <c r="A389" s="1329" t="s">
        <v>520</v>
      </c>
      <c r="B389" s="1341"/>
      <c r="C389" s="1341"/>
      <c r="D389" s="1342"/>
      <c r="E389" s="1100">
        <f>SUM(E379:E388)</f>
        <v>4326.51</v>
      </c>
    </row>
    <row r="390" spans="1:5" ht="45.75" thickBot="1">
      <c r="A390" s="1105" t="s">
        <v>1315</v>
      </c>
      <c r="B390" s="137" t="s">
        <v>1288</v>
      </c>
      <c r="C390" s="311" t="s">
        <v>1004</v>
      </c>
      <c r="D390" s="102">
        <v>7</v>
      </c>
      <c r="E390" s="358">
        <v>3676.54</v>
      </c>
    </row>
    <row r="391" spans="1:5" ht="16.5" thickBot="1">
      <c r="A391" s="1336" t="s">
        <v>520</v>
      </c>
      <c r="B391" s="1343"/>
      <c r="C391" s="1343"/>
      <c r="D391" s="1344"/>
      <c r="E391" s="1100">
        <f>SUM(E390:E390)</f>
        <v>3676.54</v>
      </c>
    </row>
    <row r="392" spans="1:5" ht="45.75" thickBot="1">
      <c r="A392" s="204" t="s">
        <v>1320</v>
      </c>
      <c r="B392" s="137" t="s">
        <v>1288</v>
      </c>
      <c r="C392" s="311" t="s">
        <v>1004</v>
      </c>
      <c r="D392" s="26">
        <v>6</v>
      </c>
      <c r="E392" s="1106">
        <v>3151.32</v>
      </c>
    </row>
    <row r="393" spans="1:5" ht="16.5" thickBot="1">
      <c r="A393" s="1336" t="s">
        <v>520</v>
      </c>
      <c r="B393" s="1343"/>
      <c r="C393" s="1345"/>
      <c r="D393" s="1346"/>
      <c r="E393" s="1100">
        <f>SUM(E392:E392)</f>
        <v>3151.32</v>
      </c>
    </row>
    <row r="394" spans="1:5" ht="45.75" thickBot="1">
      <c r="A394" s="190" t="s">
        <v>1325</v>
      </c>
      <c r="B394" s="1016" t="s">
        <v>1326</v>
      </c>
      <c r="C394" s="1107" t="s">
        <v>1004</v>
      </c>
      <c r="D394" s="1108">
        <v>6</v>
      </c>
      <c r="E394" s="1109">
        <v>3151.96</v>
      </c>
    </row>
    <row r="395" spans="1:5" ht="16.5" thickBot="1">
      <c r="A395" s="1329" t="s">
        <v>520</v>
      </c>
      <c r="B395" s="1341"/>
      <c r="C395" s="1341"/>
      <c r="D395" s="1342"/>
      <c r="E395" s="964">
        <f>SUM(E394:E394)</f>
        <v>3151.96</v>
      </c>
    </row>
    <row r="396" spans="1:5" ht="15.75">
      <c r="A396" s="1020" t="s">
        <v>1333</v>
      </c>
      <c r="B396" s="1244" t="s">
        <v>1334</v>
      </c>
      <c r="C396" s="1091" t="s">
        <v>1005</v>
      </c>
      <c r="D396" s="19">
        <v>1</v>
      </c>
      <c r="E396" s="954">
        <v>369.35</v>
      </c>
    </row>
    <row r="397" spans="1:5" ht="15.75">
      <c r="A397" s="1340"/>
      <c r="B397" s="1245"/>
      <c r="C397" s="1092" t="s">
        <v>1006</v>
      </c>
      <c r="D397" s="23">
        <v>1</v>
      </c>
      <c r="E397" s="958">
        <v>304.3</v>
      </c>
    </row>
    <row r="398" spans="1:5" ht="15.75">
      <c r="A398" s="1340"/>
      <c r="B398" s="1245"/>
      <c r="C398" s="1092" t="s">
        <v>1007</v>
      </c>
      <c r="D398" s="23">
        <v>1</v>
      </c>
      <c r="E398" s="958">
        <v>608</v>
      </c>
    </row>
    <row r="399" spans="1:5" ht="15.75">
      <c r="A399" s="1340"/>
      <c r="B399" s="1245"/>
      <c r="C399" s="1092" t="s">
        <v>1008</v>
      </c>
      <c r="D399" s="23">
        <v>1</v>
      </c>
      <c r="E399" s="958">
        <v>139.2</v>
      </c>
    </row>
    <row r="400" spans="1:5" ht="30">
      <c r="A400" s="1340"/>
      <c r="B400" s="1245"/>
      <c r="C400" s="966" t="s">
        <v>1009</v>
      </c>
      <c r="D400" s="23">
        <v>1</v>
      </c>
      <c r="E400" s="958">
        <v>464</v>
      </c>
    </row>
    <row r="401" spans="1:5" ht="15.75">
      <c r="A401" s="1340"/>
      <c r="B401" s="1245"/>
      <c r="C401" s="1092" t="s">
        <v>992</v>
      </c>
      <c r="D401" s="23">
        <v>1</v>
      </c>
      <c r="E401" s="958">
        <v>264</v>
      </c>
    </row>
    <row r="402" spans="1:5" ht="15.75">
      <c r="A402" s="1340"/>
      <c r="B402" s="1245"/>
      <c r="C402" s="1092" t="s">
        <v>1010</v>
      </c>
      <c r="D402" s="23">
        <v>1</v>
      </c>
      <c r="E402" s="958">
        <v>256</v>
      </c>
    </row>
    <row r="403" spans="1:5" ht="30">
      <c r="A403" s="1340"/>
      <c r="B403" s="1245"/>
      <c r="C403" s="966" t="s">
        <v>993</v>
      </c>
      <c r="D403" s="23">
        <v>1</v>
      </c>
      <c r="E403" s="958">
        <v>364</v>
      </c>
    </row>
    <row r="404" spans="1:5" ht="16.5" thickBot="1">
      <c r="A404" s="1340"/>
      <c r="B404" s="1245"/>
      <c r="C404" s="1093" t="s">
        <v>1011</v>
      </c>
      <c r="D404" s="59">
        <v>1</v>
      </c>
      <c r="E404" s="969">
        <v>567.99</v>
      </c>
    </row>
    <row r="405" spans="1:5" ht="16.5" thickBot="1">
      <c r="A405" s="1329" t="s">
        <v>520</v>
      </c>
      <c r="B405" s="1341"/>
      <c r="C405" s="1341"/>
      <c r="D405" s="1342"/>
      <c r="E405" s="1100">
        <f>SUM(E396:E404)</f>
        <v>3336.84</v>
      </c>
    </row>
    <row r="406" spans="1:5" ht="15.75">
      <c r="A406" s="1244" t="s">
        <v>653</v>
      </c>
      <c r="B406" s="1244" t="s">
        <v>1334</v>
      </c>
      <c r="C406" s="1101" t="s">
        <v>979</v>
      </c>
      <c r="D406" s="33">
        <v>1</v>
      </c>
      <c r="E406" s="954">
        <v>373.82</v>
      </c>
    </row>
    <row r="407" spans="1:5" ht="15.75">
      <c r="A407" s="1328"/>
      <c r="B407" s="1245"/>
      <c r="C407" s="1102" t="s">
        <v>990</v>
      </c>
      <c r="D407" s="86">
        <v>1</v>
      </c>
      <c r="E407" s="958">
        <v>596.68</v>
      </c>
    </row>
    <row r="408" spans="1:5" ht="15.75">
      <c r="A408" s="1328"/>
      <c r="B408" s="1245"/>
      <c r="C408" s="1102" t="s">
        <v>1006</v>
      </c>
      <c r="D408" s="86">
        <v>1</v>
      </c>
      <c r="E408" s="958">
        <v>318.79</v>
      </c>
    </row>
    <row r="409" spans="1:5" ht="15.75">
      <c r="A409" s="1328"/>
      <c r="B409" s="1245"/>
      <c r="C409" s="1102" t="s">
        <v>992</v>
      </c>
      <c r="D409" s="86">
        <v>2</v>
      </c>
      <c r="E409" s="958">
        <v>760</v>
      </c>
    </row>
    <row r="410" spans="1:5" ht="15.75">
      <c r="A410" s="1328"/>
      <c r="B410" s="1245"/>
      <c r="C410" s="1102" t="s">
        <v>1012</v>
      </c>
      <c r="D410" s="86">
        <v>1</v>
      </c>
      <c r="E410" s="958">
        <v>472</v>
      </c>
    </row>
    <row r="411" spans="1:5" ht="15.75">
      <c r="A411" s="1328"/>
      <c r="B411" s="1245"/>
      <c r="C411" s="1102" t="s">
        <v>1013</v>
      </c>
      <c r="D411" s="86">
        <v>1</v>
      </c>
      <c r="E411" s="958">
        <v>552</v>
      </c>
    </row>
    <row r="412" spans="1:5" ht="15.75">
      <c r="A412" s="1328"/>
      <c r="B412" s="1245"/>
      <c r="C412" s="1102" t="s">
        <v>1014</v>
      </c>
      <c r="D412" s="86">
        <v>1</v>
      </c>
      <c r="E412" s="958">
        <v>543</v>
      </c>
    </row>
    <row r="413" spans="1:5" ht="15.75">
      <c r="A413" s="1328"/>
      <c r="B413" s="1245"/>
      <c r="C413" s="1102" t="s">
        <v>1015</v>
      </c>
      <c r="D413" s="86">
        <v>1</v>
      </c>
      <c r="E413" s="958">
        <v>528</v>
      </c>
    </row>
    <row r="414" spans="1:5" ht="15.75">
      <c r="A414" s="1328"/>
      <c r="B414" s="1245"/>
      <c r="C414" s="1102" t="s">
        <v>1016</v>
      </c>
      <c r="D414" s="86">
        <v>1</v>
      </c>
      <c r="E414" s="958">
        <v>504</v>
      </c>
    </row>
    <row r="415" spans="1:5" ht="15.75">
      <c r="A415" s="1328"/>
      <c r="B415" s="1245"/>
      <c r="C415" s="1102" t="s">
        <v>1017</v>
      </c>
      <c r="D415" s="86">
        <v>1</v>
      </c>
      <c r="E415" s="958">
        <v>148</v>
      </c>
    </row>
    <row r="416" spans="1:5" ht="16.5" thickBot="1">
      <c r="A416" s="1328"/>
      <c r="B416" s="1245"/>
      <c r="C416" s="1110" t="s">
        <v>1018</v>
      </c>
      <c r="D416" s="30">
        <v>1</v>
      </c>
      <c r="E416" s="969">
        <v>380</v>
      </c>
    </row>
    <row r="417" spans="1:5" ht="16.5" thickBot="1">
      <c r="A417" s="1329" t="s">
        <v>520</v>
      </c>
      <c r="B417" s="1347"/>
      <c r="C417" s="1347"/>
      <c r="D417" s="1348"/>
      <c r="E417" s="955">
        <f>SUM(E406:E416)</f>
        <v>5176.29</v>
      </c>
    </row>
    <row r="418" spans="1:5" ht="15.75">
      <c r="A418" s="1244" t="s">
        <v>1351</v>
      </c>
      <c r="B418" s="1244" t="s">
        <v>1334</v>
      </c>
      <c r="C418" s="1101" t="s">
        <v>990</v>
      </c>
      <c r="D418" s="22">
        <v>1</v>
      </c>
      <c r="E418" s="954">
        <v>596.68</v>
      </c>
    </row>
    <row r="419" spans="1:5" ht="15.75">
      <c r="A419" s="1328"/>
      <c r="B419" s="1245"/>
      <c r="C419" s="1102" t="s">
        <v>988</v>
      </c>
      <c r="D419" s="22">
        <v>1</v>
      </c>
      <c r="E419" s="958">
        <v>369.35</v>
      </c>
    </row>
    <row r="420" spans="1:5" ht="15.75">
      <c r="A420" s="1328"/>
      <c r="B420" s="1245"/>
      <c r="C420" s="1102" t="s">
        <v>1019</v>
      </c>
      <c r="D420" s="22">
        <v>1</v>
      </c>
      <c r="E420" s="958">
        <v>238.11</v>
      </c>
    </row>
    <row r="421" spans="1:5" ht="15.75">
      <c r="A421" s="1328"/>
      <c r="B421" s="1245"/>
      <c r="C421" s="1102" t="s">
        <v>1020</v>
      </c>
      <c r="D421" s="22">
        <v>1</v>
      </c>
      <c r="E421" s="958">
        <v>380</v>
      </c>
    </row>
    <row r="422" spans="1:5" ht="15.75">
      <c r="A422" s="1328"/>
      <c r="B422" s="1245"/>
      <c r="C422" s="1102" t="s">
        <v>992</v>
      </c>
      <c r="D422" s="22">
        <v>1</v>
      </c>
      <c r="E422" s="958">
        <v>496</v>
      </c>
    </row>
    <row r="423" spans="1:5" ht="15.75">
      <c r="A423" s="1328"/>
      <c r="B423" s="1245"/>
      <c r="C423" s="1102" t="s">
        <v>1013</v>
      </c>
      <c r="D423" s="22">
        <v>1</v>
      </c>
      <c r="E423" s="958">
        <v>552</v>
      </c>
    </row>
    <row r="424" spans="1:5" ht="15.75">
      <c r="A424" s="1328"/>
      <c r="B424" s="1245"/>
      <c r="C424" s="1102" t="s">
        <v>1021</v>
      </c>
      <c r="D424" s="22">
        <v>1</v>
      </c>
      <c r="E424" s="958">
        <v>568</v>
      </c>
    </row>
    <row r="425" spans="1:5" ht="15.75">
      <c r="A425" s="1328"/>
      <c r="B425" s="1245"/>
      <c r="C425" s="1102" t="s">
        <v>1014</v>
      </c>
      <c r="D425" s="22">
        <v>1</v>
      </c>
      <c r="E425" s="958">
        <v>543</v>
      </c>
    </row>
    <row r="426" spans="1:5" ht="16.5" thickBot="1">
      <c r="A426" s="1328"/>
      <c r="B426" s="1245"/>
      <c r="C426" s="1102" t="s">
        <v>1018</v>
      </c>
      <c r="D426" s="22">
        <v>1</v>
      </c>
      <c r="E426" s="958">
        <v>380</v>
      </c>
    </row>
    <row r="427" spans="1:5" ht="16.5" thickBot="1">
      <c r="A427" s="1329" t="s">
        <v>520</v>
      </c>
      <c r="B427" s="1347"/>
      <c r="C427" s="1347"/>
      <c r="D427" s="1348"/>
      <c r="E427" s="955">
        <f>SUM(E418:E426)</f>
        <v>4123.139999999999</v>
      </c>
    </row>
    <row r="428" spans="1:5" ht="15.75">
      <c r="A428" s="1244" t="s">
        <v>495</v>
      </c>
      <c r="B428" s="1244" t="s">
        <v>1356</v>
      </c>
      <c r="C428" s="1111" t="s">
        <v>1022</v>
      </c>
      <c r="D428" s="22">
        <v>1</v>
      </c>
      <c r="E428" s="954">
        <v>112.8</v>
      </c>
    </row>
    <row r="429" spans="1:5" ht="15.75">
      <c r="A429" s="1328"/>
      <c r="B429" s="1245"/>
      <c r="C429" s="1112" t="s">
        <v>1023</v>
      </c>
      <c r="D429" s="22">
        <v>1</v>
      </c>
      <c r="E429" s="958">
        <v>247.99</v>
      </c>
    </row>
    <row r="430" spans="1:5" ht="15.75">
      <c r="A430" s="1328"/>
      <c r="B430" s="1245"/>
      <c r="C430" s="1112" t="s">
        <v>995</v>
      </c>
      <c r="D430" s="22">
        <v>1</v>
      </c>
      <c r="E430" s="958">
        <v>248</v>
      </c>
    </row>
    <row r="431" spans="1:5" ht="15.75">
      <c r="A431" s="1328"/>
      <c r="B431" s="1245"/>
      <c r="C431" s="1113" t="s">
        <v>987</v>
      </c>
      <c r="D431" s="22">
        <v>1</v>
      </c>
      <c r="E431" s="958">
        <v>528</v>
      </c>
    </row>
    <row r="432" spans="1:5" ht="15.75">
      <c r="A432" s="1328"/>
      <c r="B432" s="1245"/>
      <c r="C432" s="1113" t="s">
        <v>1024</v>
      </c>
      <c r="D432" s="22">
        <v>1</v>
      </c>
      <c r="E432" s="958">
        <v>536</v>
      </c>
    </row>
    <row r="433" spans="1:5" ht="30">
      <c r="A433" s="1328"/>
      <c r="B433" s="1245"/>
      <c r="C433" s="1113" t="s">
        <v>1025</v>
      </c>
      <c r="D433" s="22">
        <v>1</v>
      </c>
      <c r="E433" s="958">
        <v>608</v>
      </c>
    </row>
    <row r="434" spans="1:5" ht="15.75">
      <c r="A434" s="1328"/>
      <c r="B434" s="1245"/>
      <c r="C434" s="1113" t="s">
        <v>991</v>
      </c>
      <c r="D434" s="22">
        <v>1</v>
      </c>
      <c r="E434" s="958">
        <v>264</v>
      </c>
    </row>
    <row r="435" spans="1:5" ht="15.75">
      <c r="A435" s="1328"/>
      <c r="B435" s="1245"/>
      <c r="C435" s="1113" t="s">
        <v>1026</v>
      </c>
      <c r="D435" s="22">
        <v>1</v>
      </c>
      <c r="E435" s="958">
        <v>224</v>
      </c>
    </row>
    <row r="436" spans="1:5" ht="15.75">
      <c r="A436" s="1328"/>
      <c r="B436" s="1245"/>
      <c r="C436" s="1113" t="s">
        <v>1027</v>
      </c>
      <c r="D436" s="22">
        <v>1</v>
      </c>
      <c r="E436" s="958">
        <v>172.8</v>
      </c>
    </row>
    <row r="437" spans="1:5" ht="30">
      <c r="A437" s="1328"/>
      <c r="B437" s="1245"/>
      <c r="C437" s="1113" t="s">
        <v>1028</v>
      </c>
      <c r="D437" s="22">
        <v>1</v>
      </c>
      <c r="E437" s="958">
        <v>288</v>
      </c>
    </row>
    <row r="438" spans="1:5" ht="15.75">
      <c r="A438" s="1328"/>
      <c r="B438" s="1245"/>
      <c r="C438" s="1113" t="s">
        <v>992</v>
      </c>
      <c r="D438" s="22">
        <v>1</v>
      </c>
      <c r="E438" s="958">
        <v>276.01</v>
      </c>
    </row>
    <row r="439" spans="1:5" ht="15.75">
      <c r="A439" s="1328"/>
      <c r="B439" s="1245"/>
      <c r="C439" s="1113" t="s">
        <v>1029</v>
      </c>
      <c r="D439" s="22">
        <v>1</v>
      </c>
      <c r="E439" s="958">
        <v>164.43</v>
      </c>
    </row>
    <row r="440" spans="1:5" ht="16.5" thickBot="1">
      <c r="A440" s="1328"/>
      <c r="B440" s="1245"/>
      <c r="C440" s="1114" t="s">
        <v>1030</v>
      </c>
      <c r="D440" s="24">
        <v>1</v>
      </c>
      <c r="E440" s="969">
        <v>502.48</v>
      </c>
    </row>
    <row r="441" spans="1:5" ht="16.5" thickBot="1">
      <c r="A441" s="1349" t="s">
        <v>520</v>
      </c>
      <c r="B441" s="1350"/>
      <c r="C441" s="1350"/>
      <c r="D441" s="1351"/>
      <c r="E441" s="955">
        <f>SUM(E428:E440)</f>
        <v>4172.51</v>
      </c>
    </row>
    <row r="442" spans="1:5" ht="15.75">
      <c r="A442" s="1021" t="s">
        <v>1359</v>
      </c>
      <c r="B442" s="1253" t="s">
        <v>1356</v>
      </c>
      <c r="C442" s="1115" t="s">
        <v>997</v>
      </c>
      <c r="D442" s="153">
        <v>1</v>
      </c>
      <c r="E442" s="1116">
        <v>531.71</v>
      </c>
    </row>
    <row r="443" spans="1:5" ht="15.75">
      <c r="A443" s="1340"/>
      <c r="B443" s="1352"/>
      <c r="C443" s="1112" t="s">
        <v>1031</v>
      </c>
      <c r="D443" s="155">
        <v>1</v>
      </c>
      <c r="E443" s="1117">
        <v>248</v>
      </c>
    </row>
    <row r="444" spans="1:5" ht="30">
      <c r="A444" s="1340"/>
      <c r="B444" s="1352"/>
      <c r="C444" s="339" t="s">
        <v>1032</v>
      </c>
      <c r="D444" s="155">
        <v>1</v>
      </c>
      <c r="E444" s="1117">
        <v>176</v>
      </c>
    </row>
    <row r="445" spans="1:5" ht="15.75">
      <c r="A445" s="1340"/>
      <c r="B445" s="1353"/>
      <c r="C445" s="1113" t="s">
        <v>1033</v>
      </c>
      <c r="D445" s="155">
        <v>1</v>
      </c>
      <c r="E445" s="1117">
        <v>126.4</v>
      </c>
    </row>
    <row r="446" spans="1:5" ht="15.75">
      <c r="A446" s="1340"/>
      <c r="B446" s="1353"/>
      <c r="C446" s="1113" t="s">
        <v>1034</v>
      </c>
      <c r="D446" s="155">
        <v>1</v>
      </c>
      <c r="E446" s="1117">
        <v>504</v>
      </c>
    </row>
    <row r="447" spans="1:5" ht="30">
      <c r="A447" s="1340"/>
      <c r="B447" s="1353"/>
      <c r="C447" s="1113" t="s">
        <v>1035</v>
      </c>
      <c r="D447" s="155">
        <v>1</v>
      </c>
      <c r="E447" s="1117">
        <v>416</v>
      </c>
    </row>
    <row r="448" spans="1:5" ht="15.75">
      <c r="A448" s="1340"/>
      <c r="B448" s="1352"/>
      <c r="C448" s="1113" t="s">
        <v>1022</v>
      </c>
      <c r="D448" s="155">
        <v>1</v>
      </c>
      <c r="E448" s="1117">
        <v>112.18</v>
      </c>
    </row>
    <row r="449" spans="1:5" ht="30">
      <c r="A449" s="1340"/>
      <c r="B449" s="1353"/>
      <c r="C449" s="1113" t="s">
        <v>1036</v>
      </c>
      <c r="D449" s="155">
        <v>1</v>
      </c>
      <c r="E449" s="1117">
        <v>380</v>
      </c>
    </row>
    <row r="450" spans="1:5" ht="30">
      <c r="A450" s="1340"/>
      <c r="B450" s="1353"/>
      <c r="C450" s="1113" t="s">
        <v>1008</v>
      </c>
      <c r="D450" s="155">
        <v>1</v>
      </c>
      <c r="E450" s="1117">
        <v>139.2</v>
      </c>
    </row>
    <row r="451" spans="1:5" ht="30">
      <c r="A451" s="1340"/>
      <c r="B451" s="1353"/>
      <c r="C451" s="1113" t="s">
        <v>1009</v>
      </c>
      <c r="D451" s="155">
        <v>1</v>
      </c>
      <c r="E451" s="1117">
        <v>464</v>
      </c>
    </row>
    <row r="452" spans="1:5" ht="15.75">
      <c r="A452" s="1340"/>
      <c r="B452" s="1352"/>
      <c r="C452" s="1113" t="s">
        <v>1037</v>
      </c>
      <c r="D452" s="155">
        <v>1</v>
      </c>
      <c r="E452" s="1117">
        <v>567.99</v>
      </c>
    </row>
    <row r="453" spans="1:5" ht="16.5" thickBot="1">
      <c r="A453" s="1340"/>
      <c r="B453" s="1352"/>
      <c r="C453" s="1113" t="s">
        <v>1038</v>
      </c>
      <c r="D453" s="155">
        <v>1</v>
      </c>
      <c r="E453" s="1117">
        <v>369.35</v>
      </c>
    </row>
    <row r="454" spans="1:5" ht="16.5" thickBot="1">
      <c r="A454" s="1354" t="s">
        <v>520</v>
      </c>
      <c r="B454" s="1355"/>
      <c r="C454" s="1355"/>
      <c r="D454" s="1356"/>
      <c r="E454" s="1100">
        <f>SUM(E442:E453)</f>
        <v>4034.8299999999995</v>
      </c>
    </row>
    <row r="455" spans="1:5" ht="15.75">
      <c r="A455" s="1018" t="s">
        <v>1365</v>
      </c>
      <c r="B455" s="1244" t="s">
        <v>1356</v>
      </c>
      <c r="C455" s="275" t="s">
        <v>1030</v>
      </c>
      <c r="D455" s="153">
        <v>1</v>
      </c>
      <c r="E455" s="1118">
        <v>596.68</v>
      </c>
    </row>
    <row r="456" spans="1:5" ht="15.75">
      <c r="A456" s="1357"/>
      <c r="B456" s="1245"/>
      <c r="C456" s="276" t="s">
        <v>1039</v>
      </c>
      <c r="D456" s="155">
        <v>1</v>
      </c>
      <c r="E456" s="1117">
        <v>164.43</v>
      </c>
    </row>
    <row r="457" spans="1:5" ht="15.75">
      <c r="A457" s="1357"/>
      <c r="B457" s="1245"/>
      <c r="C457" s="276" t="s">
        <v>1040</v>
      </c>
      <c r="D457" s="155">
        <v>1</v>
      </c>
      <c r="E457" s="1117">
        <v>416</v>
      </c>
    </row>
    <row r="458" spans="1:5" ht="15.75">
      <c r="A458" s="1357"/>
      <c r="B458" s="1245"/>
      <c r="C458" s="276" t="s">
        <v>1041</v>
      </c>
      <c r="D458" s="155">
        <v>1</v>
      </c>
      <c r="E458" s="1117">
        <v>112.8</v>
      </c>
    </row>
    <row r="459" spans="1:5" ht="15.75">
      <c r="A459" s="1357"/>
      <c r="B459" s="1245"/>
      <c r="C459" s="276" t="s">
        <v>1042</v>
      </c>
      <c r="D459" s="155">
        <v>1</v>
      </c>
      <c r="E459" s="1117">
        <v>364</v>
      </c>
    </row>
    <row r="460" spans="1:5" ht="30">
      <c r="A460" s="1357"/>
      <c r="B460" s="1245"/>
      <c r="C460" s="272" t="s">
        <v>1032</v>
      </c>
      <c r="D460" s="155">
        <v>1</v>
      </c>
      <c r="E460" s="1117">
        <v>504</v>
      </c>
    </row>
    <row r="461" spans="1:5" ht="16.5" thickBot="1">
      <c r="A461" s="1357"/>
      <c r="B461" s="1245"/>
      <c r="C461" s="1110" t="s">
        <v>1043</v>
      </c>
      <c r="D461" s="155">
        <v>1</v>
      </c>
      <c r="E461" s="1117">
        <v>568</v>
      </c>
    </row>
    <row r="462" spans="1:5" ht="30.75" thickBot="1">
      <c r="A462" s="1357"/>
      <c r="B462" s="1245"/>
      <c r="C462" s="311" t="s">
        <v>983</v>
      </c>
      <c r="D462" s="155">
        <v>1</v>
      </c>
      <c r="E462" s="1117">
        <v>172.8</v>
      </c>
    </row>
    <row r="463" spans="1:5" ht="16.5" thickBot="1">
      <c r="A463" s="1357"/>
      <c r="B463" s="1245"/>
      <c r="C463" s="1119" t="s">
        <v>979</v>
      </c>
      <c r="D463" s="155">
        <v>1</v>
      </c>
      <c r="E463" s="1117">
        <v>238.11</v>
      </c>
    </row>
    <row r="464" spans="1:5" ht="16.5" thickBot="1">
      <c r="A464" s="1329" t="s">
        <v>520</v>
      </c>
      <c r="B464" s="1358"/>
      <c r="C464" s="1358"/>
      <c r="D464" s="1359"/>
      <c r="E464" s="1100">
        <f>SUM(E455:E463)</f>
        <v>3136.82</v>
      </c>
    </row>
    <row r="465" spans="1:5" ht="15.75">
      <c r="A465" s="1018" t="s">
        <v>1369</v>
      </c>
      <c r="B465" s="1245" t="s">
        <v>1370</v>
      </c>
      <c r="C465" s="1120" t="s">
        <v>1044</v>
      </c>
      <c r="D465" s="153">
        <v>1</v>
      </c>
      <c r="E465" s="1116">
        <v>416</v>
      </c>
    </row>
    <row r="466" spans="1:5" ht="30">
      <c r="A466" s="1360"/>
      <c r="B466" s="1361"/>
      <c r="C466" s="1103" t="s">
        <v>1045</v>
      </c>
      <c r="D466" s="155">
        <v>1</v>
      </c>
      <c r="E466" s="1117">
        <v>472</v>
      </c>
    </row>
    <row r="467" spans="1:5" ht="15.75">
      <c r="A467" s="1360"/>
      <c r="B467" s="1361"/>
      <c r="C467" s="1102" t="s">
        <v>1046</v>
      </c>
      <c r="D467" s="155">
        <v>1</v>
      </c>
      <c r="E467" s="1117">
        <v>424</v>
      </c>
    </row>
    <row r="468" spans="1:5" ht="15.75">
      <c r="A468" s="1360"/>
      <c r="B468" s="1361"/>
      <c r="C468" s="1102" t="s">
        <v>1047</v>
      </c>
      <c r="D468" s="155">
        <v>1</v>
      </c>
      <c r="E468" s="1117">
        <v>268</v>
      </c>
    </row>
    <row r="469" spans="1:5" ht="16.5" thickBot="1">
      <c r="A469" s="1360"/>
      <c r="B469" s="1361"/>
      <c r="C469" s="1102" t="s">
        <v>1048</v>
      </c>
      <c r="D469" s="155">
        <v>1</v>
      </c>
      <c r="E469" s="1117">
        <v>531.71</v>
      </c>
    </row>
    <row r="470" spans="1:5" ht="16.5" thickBot="1">
      <c r="A470" s="1329" t="s">
        <v>520</v>
      </c>
      <c r="B470" s="1358"/>
      <c r="C470" s="1358"/>
      <c r="D470" s="1359"/>
      <c r="E470" s="1100">
        <f>SUM(E465:E469)</f>
        <v>2111.71</v>
      </c>
    </row>
    <row r="471" spans="1:5" ht="15.75">
      <c r="A471" s="1362" t="s">
        <v>1378</v>
      </c>
      <c r="B471" s="1252" t="s">
        <v>1370</v>
      </c>
      <c r="C471" s="1101" t="s">
        <v>990</v>
      </c>
      <c r="D471" s="153">
        <v>2</v>
      </c>
      <c r="E471" s="1118">
        <v>1004.96</v>
      </c>
    </row>
    <row r="472" spans="1:5" ht="15.75">
      <c r="A472" s="1362"/>
      <c r="B472" s="1253"/>
      <c r="C472" s="1102" t="s">
        <v>1049</v>
      </c>
      <c r="D472" s="153">
        <v>1</v>
      </c>
      <c r="E472" s="1117">
        <v>696</v>
      </c>
    </row>
    <row r="473" spans="1:5" ht="15.75">
      <c r="A473" s="1362"/>
      <c r="B473" s="1253"/>
      <c r="C473" s="1102" t="s">
        <v>1017</v>
      </c>
      <c r="D473" s="153">
        <v>1</v>
      </c>
      <c r="E473" s="1117">
        <v>416</v>
      </c>
    </row>
    <row r="474" spans="1:5" ht="16.5" thickBot="1">
      <c r="A474" s="1362"/>
      <c r="B474" s="1253"/>
      <c r="C474" s="1104" t="s">
        <v>989</v>
      </c>
      <c r="D474" s="1121">
        <v>1</v>
      </c>
      <c r="E474" s="1122">
        <v>842.95</v>
      </c>
    </row>
    <row r="475" spans="1:5" ht="16.5" thickBot="1">
      <c r="A475" s="1329" t="s">
        <v>520</v>
      </c>
      <c r="B475" s="1358"/>
      <c r="C475" s="1358"/>
      <c r="D475" s="1359"/>
      <c r="E475" s="1100">
        <f>SUM(E471:E474)</f>
        <v>2959.91</v>
      </c>
    </row>
    <row r="476" spans="1:5" ht="15.75">
      <c r="A476" s="1363" t="s">
        <v>1380</v>
      </c>
      <c r="B476" s="1244" t="s">
        <v>1370</v>
      </c>
      <c r="C476" s="1123" t="s">
        <v>990</v>
      </c>
      <c r="D476" s="234">
        <v>1</v>
      </c>
      <c r="E476" s="1118">
        <v>502.48</v>
      </c>
    </row>
    <row r="477" spans="1:5" ht="15.75">
      <c r="A477" s="1362"/>
      <c r="B477" s="1245"/>
      <c r="C477" s="1124" t="s">
        <v>1050</v>
      </c>
      <c r="D477" s="245">
        <v>1</v>
      </c>
      <c r="E477" s="1117">
        <v>264</v>
      </c>
    </row>
    <row r="478" spans="1:5" ht="30">
      <c r="A478" s="1362"/>
      <c r="B478" s="1245"/>
      <c r="C478" s="1125" t="s">
        <v>1051</v>
      </c>
      <c r="D478" s="245">
        <v>1</v>
      </c>
      <c r="E478" s="1117">
        <v>528</v>
      </c>
    </row>
    <row r="479" spans="1:5" ht="15.75">
      <c r="A479" s="1362"/>
      <c r="B479" s="1245"/>
      <c r="C479" s="1124" t="s">
        <v>1052</v>
      </c>
      <c r="D479" s="245">
        <v>1</v>
      </c>
      <c r="E479" s="1117">
        <v>264</v>
      </c>
    </row>
    <row r="480" spans="1:5" ht="15.75">
      <c r="A480" s="1362"/>
      <c r="B480" s="1245"/>
      <c r="C480" s="1124" t="s">
        <v>1053</v>
      </c>
      <c r="D480" s="245">
        <v>1</v>
      </c>
      <c r="E480" s="1117">
        <v>320</v>
      </c>
    </row>
    <row r="481" spans="1:5" ht="15.75">
      <c r="A481" s="1362"/>
      <c r="B481" s="1245"/>
      <c r="C481" s="1126" t="s">
        <v>1054</v>
      </c>
      <c r="D481" s="245">
        <v>1</v>
      </c>
      <c r="E481" s="1117">
        <v>139.2</v>
      </c>
    </row>
    <row r="482" spans="1:5" ht="30.75" thickBot="1">
      <c r="A482" s="1362"/>
      <c r="B482" s="1245"/>
      <c r="C482" s="1127" t="s">
        <v>983</v>
      </c>
      <c r="D482" s="186">
        <v>1</v>
      </c>
      <c r="E482" s="1122">
        <v>172.8</v>
      </c>
    </row>
    <row r="483" spans="1:5" ht="16.5" thickBot="1">
      <c r="A483" s="1329" t="s">
        <v>520</v>
      </c>
      <c r="B483" s="1358"/>
      <c r="C483" s="1358"/>
      <c r="D483" s="1359"/>
      <c r="E483" s="1100">
        <f>SUM(E476:E482)</f>
        <v>2190.48</v>
      </c>
    </row>
    <row r="484" spans="1:5" ht="45.75" thickBot="1">
      <c r="A484" s="204" t="s">
        <v>1055</v>
      </c>
      <c r="B484" s="204" t="s">
        <v>1288</v>
      </c>
      <c r="C484" s="311" t="s">
        <v>1056</v>
      </c>
      <c r="D484" s="102">
        <v>8</v>
      </c>
      <c r="E484" s="358">
        <v>4201.76</v>
      </c>
    </row>
    <row r="485" spans="1:5" ht="16.5" thickBot="1">
      <c r="A485" s="1336" t="s">
        <v>520</v>
      </c>
      <c r="B485" s="1364"/>
      <c r="C485" s="1364"/>
      <c r="D485" s="1365"/>
      <c r="E485" s="1100">
        <f>SUM(E484:E484)</f>
        <v>4201.76</v>
      </c>
    </row>
    <row r="486" spans="1:5" ht="45.75" thickBot="1">
      <c r="A486" s="210" t="s">
        <v>1384</v>
      </c>
      <c r="B486" s="1016" t="s">
        <v>1288</v>
      </c>
      <c r="C486" s="1128" t="s">
        <v>1056</v>
      </c>
      <c r="D486" s="158">
        <v>7</v>
      </c>
      <c r="E486" s="1118">
        <v>3676.54</v>
      </c>
    </row>
    <row r="487" spans="1:5" ht="16.5" thickBot="1">
      <c r="A487" s="1354" t="s">
        <v>520</v>
      </c>
      <c r="B487" s="1355"/>
      <c r="C487" s="1355"/>
      <c r="D487" s="1356"/>
      <c r="E487" s="1100">
        <f>SUM(E486:E486)</f>
        <v>3676.54</v>
      </c>
    </row>
    <row r="488" spans="1:5" ht="15.75">
      <c r="A488" s="1020" t="s">
        <v>1386</v>
      </c>
      <c r="B488" s="1244" t="s">
        <v>1387</v>
      </c>
      <c r="C488" s="1101" t="s">
        <v>1018</v>
      </c>
      <c r="D488" s="158">
        <v>1</v>
      </c>
      <c r="E488" s="1116">
        <v>380</v>
      </c>
    </row>
    <row r="489" spans="1:5" ht="15.75">
      <c r="A489" s="1340"/>
      <c r="B489" s="1245"/>
      <c r="C489" s="1102" t="s">
        <v>1057</v>
      </c>
      <c r="D489" s="153">
        <v>1</v>
      </c>
      <c r="E489" s="1117">
        <v>364</v>
      </c>
    </row>
    <row r="490" spans="1:5" ht="15.75">
      <c r="A490" s="1340"/>
      <c r="B490" s="1245"/>
      <c r="C490" s="1102" t="s">
        <v>1058</v>
      </c>
      <c r="D490" s="153">
        <v>1</v>
      </c>
      <c r="E490" s="1117">
        <v>224</v>
      </c>
    </row>
    <row r="491" spans="1:5" ht="15.75">
      <c r="A491" s="1340"/>
      <c r="B491" s="1245"/>
      <c r="C491" s="1102" t="s">
        <v>1059</v>
      </c>
      <c r="D491" s="153">
        <v>1</v>
      </c>
      <c r="E491" s="1117">
        <v>696</v>
      </c>
    </row>
    <row r="492" spans="1:5" ht="15.75">
      <c r="A492" s="1340"/>
      <c r="B492" s="1245"/>
      <c r="C492" s="1102" t="s">
        <v>981</v>
      </c>
      <c r="D492" s="153">
        <v>1</v>
      </c>
      <c r="E492" s="1117">
        <v>172.8</v>
      </c>
    </row>
    <row r="493" spans="1:5" ht="15.75">
      <c r="A493" s="1340"/>
      <c r="B493" s="1245"/>
      <c r="C493" s="1102" t="s">
        <v>1033</v>
      </c>
      <c r="D493" s="153">
        <v>1</v>
      </c>
      <c r="E493" s="1117">
        <v>126.4</v>
      </c>
    </row>
    <row r="494" spans="1:5" ht="16.5" thickBot="1">
      <c r="A494" s="1340"/>
      <c r="B494" s="1245"/>
      <c r="C494" s="1104" t="s">
        <v>1060</v>
      </c>
      <c r="D494" s="1121">
        <v>1</v>
      </c>
      <c r="E494" s="1122">
        <v>304.3</v>
      </c>
    </row>
    <row r="495" spans="1:5" ht="16.5" thickBot="1">
      <c r="A495" s="1329" t="s">
        <v>520</v>
      </c>
      <c r="B495" s="1366"/>
      <c r="C495" s="1366"/>
      <c r="D495" s="1367"/>
      <c r="E495" s="1129">
        <f>SUM(E488:E494)</f>
        <v>2267.5</v>
      </c>
    </row>
    <row r="496" spans="1:5" ht="15.75">
      <c r="A496" s="1020" t="s">
        <v>1391</v>
      </c>
      <c r="B496" s="1244" t="s">
        <v>1392</v>
      </c>
      <c r="C496" s="1101" t="s">
        <v>1035</v>
      </c>
      <c r="D496" s="158">
        <v>1</v>
      </c>
      <c r="E496" s="1118">
        <v>416</v>
      </c>
    </row>
    <row r="497" spans="1:5" ht="15.75">
      <c r="A497" s="1340"/>
      <c r="B497" s="1245"/>
      <c r="C497" s="1102" t="s">
        <v>980</v>
      </c>
      <c r="D497" s="153">
        <v>1</v>
      </c>
      <c r="E497" s="1117">
        <v>288</v>
      </c>
    </row>
    <row r="498" spans="1:5" ht="15.75">
      <c r="A498" s="1340"/>
      <c r="B498" s="1245"/>
      <c r="C498" s="1102" t="s">
        <v>1061</v>
      </c>
      <c r="D498" s="153">
        <v>1</v>
      </c>
      <c r="E498" s="1117">
        <v>552</v>
      </c>
    </row>
    <row r="499" spans="1:5" ht="15.75">
      <c r="A499" s="1340"/>
      <c r="B499" s="1245"/>
      <c r="C499" s="1102" t="s">
        <v>996</v>
      </c>
      <c r="D499" s="153">
        <v>1</v>
      </c>
      <c r="E499" s="1117">
        <v>504</v>
      </c>
    </row>
    <row r="500" spans="1:5" ht="15.75">
      <c r="A500" s="1340"/>
      <c r="B500" s="1245"/>
      <c r="C500" s="1102" t="s">
        <v>1008</v>
      </c>
      <c r="D500" s="153">
        <v>1</v>
      </c>
      <c r="E500" s="1117">
        <v>139.21</v>
      </c>
    </row>
    <row r="501" spans="1:5" ht="15.75">
      <c r="A501" s="1340"/>
      <c r="B501" s="1245"/>
      <c r="C501" s="1102" t="s">
        <v>1062</v>
      </c>
      <c r="D501" s="153">
        <v>1</v>
      </c>
      <c r="E501" s="1117">
        <v>146.53</v>
      </c>
    </row>
    <row r="502" spans="1:5" ht="15.75">
      <c r="A502" s="1340"/>
      <c r="B502" s="1245"/>
      <c r="C502" s="1102" t="s">
        <v>995</v>
      </c>
      <c r="D502" s="153">
        <v>1</v>
      </c>
      <c r="E502" s="1117">
        <v>364</v>
      </c>
    </row>
    <row r="503" spans="1:5" ht="15.75">
      <c r="A503" s="1340"/>
      <c r="B503" s="1245"/>
      <c r="C503" s="1102" t="s">
        <v>1060</v>
      </c>
      <c r="D503" s="153">
        <v>1</v>
      </c>
      <c r="E503" s="1117">
        <v>373.82</v>
      </c>
    </row>
    <row r="504" spans="1:5" ht="16.5" thickBot="1">
      <c r="A504" s="1340"/>
      <c r="B504" s="1245"/>
      <c r="C504" s="1104" t="s">
        <v>988</v>
      </c>
      <c r="D504" s="1121">
        <v>1</v>
      </c>
      <c r="E504" s="1122">
        <v>369.35</v>
      </c>
    </row>
    <row r="505" spans="1:5" ht="16.5" thickBot="1">
      <c r="A505" s="1354" t="s">
        <v>520</v>
      </c>
      <c r="B505" s="1355"/>
      <c r="C505" s="1355"/>
      <c r="D505" s="1368"/>
      <c r="E505" s="1100">
        <f>SUM(E496:E504)</f>
        <v>3152.91</v>
      </c>
    </row>
    <row r="506" spans="1:5" ht="15.75">
      <c r="A506" s="1363" t="s">
        <v>1393</v>
      </c>
      <c r="B506" s="1244" t="s">
        <v>1394</v>
      </c>
      <c r="C506" s="1101" t="s">
        <v>989</v>
      </c>
      <c r="D506" s="158">
        <v>1</v>
      </c>
      <c r="E506" s="1118">
        <v>842.95</v>
      </c>
    </row>
    <row r="507" spans="1:5" ht="15.75">
      <c r="A507" s="1362"/>
      <c r="B507" s="1245"/>
      <c r="C507" s="1102" t="s">
        <v>1044</v>
      </c>
      <c r="D507" s="153">
        <v>1</v>
      </c>
      <c r="E507" s="1117">
        <v>364</v>
      </c>
    </row>
    <row r="508" spans="1:5" ht="15.75">
      <c r="A508" s="1362"/>
      <c r="B508" s="1245"/>
      <c r="C508" s="1102" t="s">
        <v>1046</v>
      </c>
      <c r="D508" s="153">
        <v>1</v>
      </c>
      <c r="E508" s="1117">
        <v>380</v>
      </c>
    </row>
    <row r="509" spans="1:5" ht="16.5" thickBot="1">
      <c r="A509" s="1362"/>
      <c r="B509" s="1245"/>
      <c r="C509" s="1102" t="s">
        <v>1009</v>
      </c>
      <c r="D509" s="153">
        <v>1</v>
      </c>
      <c r="E509" s="1117">
        <v>464</v>
      </c>
    </row>
    <row r="510" spans="1:5" ht="16.5" thickBot="1">
      <c r="A510" s="1354" t="s">
        <v>520</v>
      </c>
      <c r="B510" s="1355"/>
      <c r="C510" s="1355"/>
      <c r="D510" s="1368"/>
      <c r="E510" s="1100">
        <f>SUM(E506:E509)</f>
        <v>2050.95</v>
      </c>
    </row>
    <row r="511" spans="1:5" ht="30">
      <c r="A511" s="1244" t="s">
        <v>1397</v>
      </c>
      <c r="B511" s="1244" t="s">
        <v>1394</v>
      </c>
      <c r="C511" s="1130" t="s">
        <v>1063</v>
      </c>
      <c r="D511" s="143">
        <v>1</v>
      </c>
      <c r="E511" s="1118">
        <v>364</v>
      </c>
    </row>
    <row r="512" spans="1:5" ht="30">
      <c r="A512" s="1245"/>
      <c r="B512" s="1245"/>
      <c r="C512" s="1125" t="s">
        <v>1049</v>
      </c>
      <c r="D512" s="1131">
        <v>1</v>
      </c>
      <c r="E512" s="1117">
        <v>696</v>
      </c>
    </row>
    <row r="513" spans="1:5" ht="15.75">
      <c r="A513" s="1245"/>
      <c r="B513" s="1245"/>
      <c r="C513" s="1124" t="s">
        <v>995</v>
      </c>
      <c r="D513" s="1131">
        <v>1</v>
      </c>
      <c r="E513" s="1117">
        <v>256</v>
      </c>
    </row>
    <row r="514" spans="1:5" ht="15.75">
      <c r="A514" s="1245"/>
      <c r="B514" s="1245"/>
      <c r="C514" s="1124" t="s">
        <v>1054</v>
      </c>
      <c r="D514" s="1131">
        <v>1</v>
      </c>
      <c r="E514" s="1117">
        <v>139.2</v>
      </c>
    </row>
    <row r="515" spans="1:5" ht="15.75">
      <c r="A515" s="1245"/>
      <c r="B515" s="1245"/>
      <c r="C515" s="1124" t="s">
        <v>1058</v>
      </c>
      <c r="D515" s="1131">
        <v>1</v>
      </c>
      <c r="E515" s="1117">
        <v>224</v>
      </c>
    </row>
    <row r="516" spans="1:5" ht="16.5" thickBot="1">
      <c r="A516" s="1245"/>
      <c r="B516" s="1245"/>
      <c r="C516" s="1124" t="s">
        <v>1046</v>
      </c>
      <c r="D516" s="1131">
        <v>1</v>
      </c>
      <c r="E516" s="1117">
        <v>380</v>
      </c>
    </row>
    <row r="517" spans="1:5" ht="16.5" thickBot="1">
      <c r="A517" s="1369" t="s">
        <v>520</v>
      </c>
      <c r="B517" s="1370"/>
      <c r="C517" s="1371"/>
      <c r="D517" s="1372"/>
      <c r="E517" s="1100">
        <f>SUM(E511:E516)</f>
        <v>2059.2</v>
      </c>
    </row>
    <row r="518" spans="1:5" ht="45.75" thickBot="1">
      <c r="A518" s="210" t="s">
        <v>1402</v>
      </c>
      <c r="B518" s="1016" t="s">
        <v>1326</v>
      </c>
      <c r="C518" s="311" t="s">
        <v>1056</v>
      </c>
      <c r="D518" s="26">
        <v>7</v>
      </c>
      <c r="E518" s="1106">
        <v>3676.16</v>
      </c>
    </row>
    <row r="519" spans="1:5" ht="16.5" thickBot="1">
      <c r="A519" s="1329" t="s">
        <v>520</v>
      </c>
      <c r="B519" s="1373"/>
      <c r="C519" s="1374"/>
      <c r="D519" s="1375"/>
      <c r="E519" s="1132">
        <f>SUM(E518:E518)</f>
        <v>3676.16</v>
      </c>
    </row>
    <row r="520" spans="1:5" ht="30">
      <c r="A520" s="1253" t="s">
        <v>1064</v>
      </c>
      <c r="B520" s="1244" t="s">
        <v>1406</v>
      </c>
      <c r="C520" s="142" t="s">
        <v>1051</v>
      </c>
      <c r="D520" s="153">
        <v>1</v>
      </c>
      <c r="E520" s="1118">
        <v>628</v>
      </c>
    </row>
    <row r="521" spans="1:5" ht="30">
      <c r="A521" s="1253"/>
      <c r="B521" s="1334"/>
      <c r="C521" s="1103" t="s">
        <v>892</v>
      </c>
      <c r="D521" s="155">
        <v>1</v>
      </c>
      <c r="E521" s="1117">
        <v>696</v>
      </c>
    </row>
    <row r="522" spans="1:5" ht="15.75">
      <c r="A522" s="1253"/>
      <c r="B522" s="1334"/>
      <c r="C522" s="1102" t="s">
        <v>1065</v>
      </c>
      <c r="D522" s="155">
        <v>1</v>
      </c>
      <c r="E522" s="1117">
        <v>632.01</v>
      </c>
    </row>
    <row r="523" spans="1:5" ht="15.75">
      <c r="A523" s="1253"/>
      <c r="B523" s="1245"/>
      <c r="C523" s="1113" t="s">
        <v>1066</v>
      </c>
      <c r="D523" s="155">
        <v>1</v>
      </c>
      <c r="E523" s="1117">
        <v>268</v>
      </c>
    </row>
    <row r="524" spans="1:5" ht="30">
      <c r="A524" s="1253"/>
      <c r="B524" s="1245"/>
      <c r="C524" s="1114" t="s">
        <v>1054</v>
      </c>
      <c r="D524" s="155">
        <v>1</v>
      </c>
      <c r="E524" s="1117">
        <v>139.2</v>
      </c>
    </row>
    <row r="525" spans="1:5" ht="15.75">
      <c r="A525" s="1253"/>
      <c r="B525" s="1334"/>
      <c r="C525" s="1114" t="s">
        <v>995</v>
      </c>
      <c r="D525" s="155">
        <v>1</v>
      </c>
      <c r="E525" s="1117">
        <v>248</v>
      </c>
    </row>
    <row r="526" spans="1:5" ht="16.5" thickBot="1">
      <c r="A526" s="1253"/>
      <c r="B526" s="1245"/>
      <c r="C526" s="1114" t="s">
        <v>1022</v>
      </c>
      <c r="D526" s="155">
        <v>1</v>
      </c>
      <c r="E526" s="1117">
        <v>112.8</v>
      </c>
    </row>
    <row r="527" spans="1:5" ht="16.5" thickBot="1">
      <c r="A527" s="1329" t="s">
        <v>520</v>
      </c>
      <c r="B527" s="1373"/>
      <c r="C527" s="1373"/>
      <c r="D527" s="1376"/>
      <c r="E527" s="1100">
        <f>SUM(E520:E526)</f>
        <v>2724.01</v>
      </c>
    </row>
    <row r="528" spans="1:5" ht="15.75">
      <c r="A528" s="1253" t="s">
        <v>1407</v>
      </c>
      <c r="B528" s="1244" t="s">
        <v>1406</v>
      </c>
      <c r="C528" s="275" t="s">
        <v>1022</v>
      </c>
      <c r="D528" s="153">
        <v>1</v>
      </c>
      <c r="E528" s="1118">
        <v>112.8</v>
      </c>
    </row>
    <row r="529" spans="1:5" ht="30">
      <c r="A529" s="1253"/>
      <c r="B529" s="1334"/>
      <c r="C529" s="1103" t="s">
        <v>1067</v>
      </c>
      <c r="D529" s="155">
        <v>1</v>
      </c>
      <c r="E529" s="1117">
        <v>608</v>
      </c>
    </row>
    <row r="530" spans="1:5" ht="15.75">
      <c r="A530" s="1253"/>
      <c r="B530" s="1334"/>
      <c r="C530" s="1102" t="s">
        <v>1031</v>
      </c>
      <c r="D530" s="155">
        <v>1</v>
      </c>
      <c r="E530" s="1117">
        <v>248</v>
      </c>
    </row>
    <row r="531" spans="1:5" ht="15.75">
      <c r="A531" s="1253"/>
      <c r="B531" s="1245"/>
      <c r="C531" s="1113" t="s">
        <v>1068</v>
      </c>
      <c r="D531" s="155">
        <v>1</v>
      </c>
      <c r="E531" s="1117">
        <v>320</v>
      </c>
    </row>
    <row r="532" spans="1:5" ht="15.75">
      <c r="A532" s="1253"/>
      <c r="B532" s="1245"/>
      <c r="C532" s="1114" t="s">
        <v>1069</v>
      </c>
      <c r="D532" s="155">
        <v>1</v>
      </c>
      <c r="E532" s="1117">
        <v>256</v>
      </c>
    </row>
    <row r="533" spans="1:5" ht="30">
      <c r="A533" s="1253"/>
      <c r="B533" s="1334"/>
      <c r="C533" s="1114" t="s">
        <v>1070</v>
      </c>
      <c r="D533" s="155">
        <v>1</v>
      </c>
      <c r="E533" s="1117">
        <v>472</v>
      </c>
    </row>
    <row r="534" spans="1:5" ht="30.75" thickBot="1">
      <c r="A534" s="1253"/>
      <c r="B534" s="1245"/>
      <c r="C534" s="1114" t="s">
        <v>1049</v>
      </c>
      <c r="D534" s="155">
        <v>1</v>
      </c>
      <c r="E534" s="1117">
        <v>696</v>
      </c>
    </row>
    <row r="535" spans="1:5" ht="16.5" thickBot="1">
      <c r="A535" s="1329" t="s">
        <v>520</v>
      </c>
      <c r="B535" s="1373"/>
      <c r="C535" s="1373"/>
      <c r="D535" s="1376"/>
      <c r="E535" s="1100">
        <f>SUM(E528:E534)</f>
        <v>2712.8</v>
      </c>
    </row>
    <row r="536" spans="1:5" ht="15.75">
      <c r="A536" s="1362" t="s">
        <v>1408</v>
      </c>
      <c r="B536" s="1253" t="s">
        <v>1406</v>
      </c>
      <c r="C536" s="1101" t="s">
        <v>990</v>
      </c>
      <c r="D536" s="153">
        <v>1</v>
      </c>
      <c r="E536" s="1118">
        <v>502.48</v>
      </c>
    </row>
    <row r="537" spans="1:5" ht="15.75">
      <c r="A537" s="1362"/>
      <c r="B537" s="1253"/>
      <c r="C537" s="1102" t="s">
        <v>1071</v>
      </c>
      <c r="D537" s="153">
        <v>1</v>
      </c>
      <c r="E537" s="1117">
        <v>320</v>
      </c>
    </row>
    <row r="538" spans="1:5" ht="30">
      <c r="A538" s="1362"/>
      <c r="B538" s="1377"/>
      <c r="C538" s="1103" t="s">
        <v>1072</v>
      </c>
      <c r="D538" s="153">
        <v>1</v>
      </c>
      <c r="E538" s="1117">
        <v>608</v>
      </c>
    </row>
    <row r="539" spans="1:5" ht="30">
      <c r="A539" s="1362"/>
      <c r="B539" s="1377"/>
      <c r="C539" s="1103" t="s">
        <v>1073</v>
      </c>
      <c r="D539" s="153">
        <v>1</v>
      </c>
      <c r="E539" s="1117">
        <v>472</v>
      </c>
    </row>
    <row r="540" spans="1:5" ht="15.75">
      <c r="A540" s="1362"/>
      <c r="B540" s="1377"/>
      <c r="C540" s="1102" t="s">
        <v>1069</v>
      </c>
      <c r="D540" s="153">
        <v>1</v>
      </c>
      <c r="E540" s="1117">
        <v>364</v>
      </c>
    </row>
    <row r="541" spans="1:5" ht="15.75">
      <c r="A541" s="1362"/>
      <c r="B541" s="1377"/>
      <c r="C541" s="1102" t="s">
        <v>1036</v>
      </c>
      <c r="D541" s="153">
        <v>1</v>
      </c>
      <c r="E541" s="1117">
        <v>380</v>
      </c>
    </row>
    <row r="542" spans="1:5" ht="15.75">
      <c r="A542" s="1362"/>
      <c r="B542" s="1377"/>
      <c r="C542" s="1102" t="s">
        <v>1022</v>
      </c>
      <c r="D542" s="153">
        <v>1</v>
      </c>
      <c r="E542" s="1117">
        <v>504</v>
      </c>
    </row>
    <row r="543" spans="1:5" ht="15.75">
      <c r="A543" s="1362"/>
      <c r="B543" s="1377"/>
      <c r="C543" s="1102" t="s">
        <v>1074</v>
      </c>
      <c r="D543" s="153">
        <v>1</v>
      </c>
      <c r="E543" s="1117">
        <v>276</v>
      </c>
    </row>
    <row r="544" spans="1:5" ht="15.75">
      <c r="A544" s="1362"/>
      <c r="B544" s="1253"/>
      <c r="C544" s="1102" t="s">
        <v>1017</v>
      </c>
      <c r="D544" s="153">
        <v>1</v>
      </c>
      <c r="E544" s="1117">
        <v>248</v>
      </c>
    </row>
    <row r="545" spans="1:5" ht="16.5" thickBot="1">
      <c r="A545" s="1362"/>
      <c r="B545" s="1253"/>
      <c r="C545" s="1104" t="s">
        <v>995</v>
      </c>
      <c r="D545" s="1121">
        <v>1</v>
      </c>
      <c r="E545" s="1122">
        <v>696</v>
      </c>
    </row>
    <row r="546" spans="1:5" ht="16.5" thickBot="1">
      <c r="A546" s="1329" t="s">
        <v>520</v>
      </c>
      <c r="B546" s="1373"/>
      <c r="C546" s="1373"/>
      <c r="D546" s="1373"/>
      <c r="E546" s="1100">
        <f>SUM(E536:E545)</f>
        <v>4370.48</v>
      </c>
    </row>
    <row r="547" spans="1:5" ht="16.5" thickBot="1">
      <c r="A547" s="590"/>
      <c r="B547" s="591"/>
      <c r="C547" s="592"/>
      <c r="D547" s="591"/>
      <c r="E547" s="593"/>
    </row>
    <row r="548" spans="1:5" ht="16.5" thickBot="1">
      <c r="A548" s="1378" t="s">
        <v>620</v>
      </c>
      <c r="B548" s="1379"/>
      <c r="C548" s="1379"/>
      <c r="D548" s="1380"/>
      <c r="E548" s="1133">
        <f>SUM(E546,E535,E527,E519,E517,E510,E505,E495,E487,E485,E483,E475,E470,E464,E454,E441,E427,E417,E405,E395,E393,E391,E389,E378,E369,E362)</f>
        <v>83371.06000000001</v>
      </c>
    </row>
    <row r="549" spans="1:5" ht="15.75">
      <c r="A549" s="1134"/>
      <c r="B549" s="1135"/>
      <c r="C549" s="1135"/>
      <c r="D549" s="1135"/>
      <c r="E549" s="1136"/>
    </row>
    <row r="550" spans="1:5" ht="15.75">
      <c r="A550" s="1134"/>
      <c r="B550" s="1135"/>
      <c r="C550" s="1135"/>
      <c r="D550" s="1135"/>
      <c r="E550" s="1136"/>
    </row>
    <row r="551" spans="1:5" ht="19.5">
      <c r="A551" s="1215" t="s">
        <v>1075</v>
      </c>
      <c r="B551" s="1216"/>
      <c r="C551" s="1216"/>
      <c r="D551" s="1216"/>
      <c r="E551" s="1217"/>
    </row>
    <row r="552" spans="1:5" ht="16.5" thickBot="1">
      <c r="A552" s="594"/>
      <c r="B552" s="595"/>
      <c r="C552" s="596"/>
      <c r="D552" s="595"/>
      <c r="E552" s="597"/>
    </row>
    <row r="553" spans="1:5" ht="16.5" thickBot="1">
      <c r="A553" s="594"/>
      <c r="B553" s="595"/>
      <c r="C553" s="596"/>
      <c r="D553" s="780" t="s">
        <v>501</v>
      </c>
      <c r="E553" s="374">
        <v>542072.49</v>
      </c>
    </row>
    <row r="554" spans="1:5" ht="16.5" thickBot="1">
      <c r="A554" s="594"/>
      <c r="B554" s="595"/>
      <c r="C554" s="596"/>
      <c r="D554" s="786" t="s">
        <v>503</v>
      </c>
      <c r="E554" s="374">
        <f>E712</f>
        <v>116141.92</v>
      </c>
    </row>
    <row r="555" spans="1:5" ht="15.75">
      <c r="A555" s="172"/>
      <c r="B555" s="3"/>
      <c r="C555" s="423"/>
      <c r="D555" s="9"/>
      <c r="E555" s="598"/>
    </row>
    <row r="556" spans="1:5" ht="16.5" thickBot="1">
      <c r="A556" s="225"/>
      <c r="B556" s="226"/>
      <c r="C556" s="599"/>
      <c r="D556" s="227"/>
      <c r="E556" s="228"/>
    </row>
    <row r="557" spans="1:5" ht="15.75">
      <c r="A557" s="1322" t="s">
        <v>504</v>
      </c>
      <c r="B557" s="1322" t="s">
        <v>505</v>
      </c>
      <c r="C557" s="1322" t="s">
        <v>506</v>
      </c>
      <c r="D557" s="1324" t="s">
        <v>507</v>
      </c>
      <c r="E557" s="1326" t="s">
        <v>508</v>
      </c>
    </row>
    <row r="558" spans="1:5" ht="16.5" thickBot="1">
      <c r="A558" s="1323"/>
      <c r="B558" s="1323"/>
      <c r="C558" s="1323"/>
      <c r="D558" s="1325"/>
      <c r="E558" s="1327"/>
    </row>
    <row r="559" spans="1:5" ht="30">
      <c r="A559" s="1020" t="s">
        <v>385</v>
      </c>
      <c r="B559" s="1252" t="s">
        <v>866</v>
      </c>
      <c r="C559" s="248" t="s">
        <v>1076</v>
      </c>
      <c r="D559" s="234">
        <v>1</v>
      </c>
      <c r="E559" s="383">
        <v>336.96</v>
      </c>
    </row>
    <row r="560" spans="1:5" ht="15.75">
      <c r="A560" s="1021"/>
      <c r="B560" s="1253"/>
      <c r="C560" s="247" t="s">
        <v>1077</v>
      </c>
      <c r="D560" s="249">
        <v>1</v>
      </c>
      <c r="E560" s="389">
        <v>198.72</v>
      </c>
    </row>
    <row r="561" spans="1:5" ht="30">
      <c r="A561" s="1021"/>
      <c r="B561" s="1253"/>
      <c r="C561" s="247" t="s">
        <v>1078</v>
      </c>
      <c r="D561" s="249">
        <v>1</v>
      </c>
      <c r="E561" s="389">
        <v>159.17</v>
      </c>
    </row>
    <row r="562" spans="1:5" ht="15.75">
      <c r="A562" s="1021"/>
      <c r="B562" s="1253"/>
      <c r="C562" s="1137" t="s">
        <v>1194</v>
      </c>
      <c r="D562" s="236"/>
      <c r="E562" s="391">
        <v>2450</v>
      </c>
    </row>
    <row r="563" spans="1:5" ht="45.75" thickBot="1">
      <c r="A563" s="1021"/>
      <c r="B563" s="1253"/>
      <c r="C563" s="1138" t="s">
        <v>1079</v>
      </c>
      <c r="D563" s="59">
        <v>9</v>
      </c>
      <c r="E563" s="1029">
        <v>4727.07</v>
      </c>
    </row>
    <row r="564" spans="1:5" ht="16.5" thickBot="1">
      <c r="A564" s="1329" t="s">
        <v>520</v>
      </c>
      <c r="B564" s="1373"/>
      <c r="C564" s="1373"/>
      <c r="D564" s="1373"/>
      <c r="E564" s="404">
        <f>SUM(E559:E563)</f>
        <v>7871.92</v>
      </c>
    </row>
    <row r="565" spans="1:5" ht="16.5" thickBot="1">
      <c r="A565" s="373" t="s">
        <v>388</v>
      </c>
      <c r="B565" s="1016" t="s">
        <v>1080</v>
      </c>
      <c r="C565" s="1139" t="s">
        <v>1194</v>
      </c>
      <c r="D565" s="238"/>
      <c r="E565" s="383">
        <v>1390</v>
      </c>
    </row>
    <row r="566" spans="1:5" ht="16.5" thickBot="1">
      <c r="A566" s="1329" t="s">
        <v>520</v>
      </c>
      <c r="B566" s="1373"/>
      <c r="C566" s="1373"/>
      <c r="D566" s="1373"/>
      <c r="E566" s="404">
        <f>E565</f>
        <v>1390</v>
      </c>
    </row>
    <row r="567" spans="1:5" ht="15.75">
      <c r="A567" s="1381" t="s">
        <v>418</v>
      </c>
      <c r="B567" s="1381" t="s">
        <v>1217</v>
      </c>
      <c r="C567" s="248" t="s">
        <v>1081</v>
      </c>
      <c r="D567" s="234">
        <v>1</v>
      </c>
      <c r="E567" s="383">
        <v>334.37</v>
      </c>
    </row>
    <row r="568" spans="1:5" ht="30">
      <c r="A568" s="1308"/>
      <c r="B568" s="1308"/>
      <c r="C568" s="247" t="s">
        <v>1082</v>
      </c>
      <c r="D568" s="249">
        <v>1</v>
      </c>
      <c r="E568" s="389">
        <v>115.68</v>
      </c>
    </row>
    <row r="569" spans="1:5" ht="15.75">
      <c r="A569" s="1308"/>
      <c r="B569" s="1308"/>
      <c r="C569" s="247" t="s">
        <v>1083</v>
      </c>
      <c r="D569" s="249">
        <v>1</v>
      </c>
      <c r="E569" s="389">
        <v>115.68</v>
      </c>
    </row>
    <row r="570" spans="1:5" ht="15.75">
      <c r="A570" s="1308"/>
      <c r="B570" s="1308"/>
      <c r="C570" s="247" t="s">
        <v>1084</v>
      </c>
      <c r="D570" s="1140">
        <v>1</v>
      </c>
      <c r="E570" s="1168">
        <v>104.55</v>
      </c>
    </row>
    <row r="571" spans="1:5" ht="16.5" thickBot="1">
      <c r="A571" s="1308"/>
      <c r="B571" s="1308"/>
      <c r="C571" s="246" t="s">
        <v>1085</v>
      </c>
      <c r="D571" s="250">
        <v>1</v>
      </c>
      <c r="E571" s="390">
        <v>719.2</v>
      </c>
    </row>
    <row r="572" spans="1:5" ht="16.5" thickBot="1">
      <c r="A572" s="1329" t="s">
        <v>520</v>
      </c>
      <c r="B572" s="1373"/>
      <c r="C572" s="1373"/>
      <c r="D572" s="1373"/>
      <c r="E572" s="404">
        <f>SUM(E567:E571)</f>
        <v>1389.48</v>
      </c>
    </row>
    <row r="573" spans="1:5" ht="15.75">
      <c r="A573" s="1020" t="s">
        <v>389</v>
      </c>
      <c r="B573" s="1252" t="s">
        <v>1080</v>
      </c>
      <c r="C573" s="248" t="s">
        <v>1084</v>
      </c>
      <c r="D573" s="234">
        <v>1</v>
      </c>
      <c r="E573" s="383">
        <v>104.55</v>
      </c>
    </row>
    <row r="574" spans="1:5" ht="45">
      <c r="A574" s="1021"/>
      <c r="B574" s="1253"/>
      <c r="C574" s="1141" t="s">
        <v>1079</v>
      </c>
      <c r="D574" s="1142">
        <v>7</v>
      </c>
      <c r="E574" s="389">
        <v>3676.61</v>
      </c>
    </row>
    <row r="575" spans="1:5" ht="15.75">
      <c r="A575" s="1021"/>
      <c r="B575" s="1253"/>
      <c r="C575" s="1139" t="s">
        <v>1194</v>
      </c>
      <c r="D575" s="236"/>
      <c r="E575" s="391">
        <v>2477</v>
      </c>
    </row>
    <row r="576" spans="1:5" ht="60.75" thickBot="1">
      <c r="A576" s="1021"/>
      <c r="B576" s="1253"/>
      <c r="C576" s="1143" t="s">
        <v>1086</v>
      </c>
      <c r="D576" s="250"/>
      <c r="E576" s="390">
        <v>10630</v>
      </c>
    </row>
    <row r="577" spans="1:5" ht="16.5" thickBot="1">
      <c r="A577" s="1329" t="s">
        <v>520</v>
      </c>
      <c r="B577" s="1373"/>
      <c r="C577" s="1373"/>
      <c r="D577" s="1373"/>
      <c r="E577" s="404">
        <f>SUM(E573:E576)</f>
        <v>16888.16</v>
      </c>
    </row>
    <row r="578" spans="1:5" ht="15.75">
      <c r="A578" s="1020" t="s">
        <v>391</v>
      </c>
      <c r="B578" s="1244" t="s">
        <v>392</v>
      </c>
      <c r="C578" s="233" t="s">
        <v>1087</v>
      </c>
      <c r="D578" s="252">
        <v>1</v>
      </c>
      <c r="E578" s="1169">
        <v>943.68</v>
      </c>
    </row>
    <row r="579" spans="1:5" ht="15.75">
      <c r="A579" s="1021"/>
      <c r="B579" s="1245"/>
      <c r="C579" s="233" t="s">
        <v>1083</v>
      </c>
      <c r="D579" s="245">
        <v>1</v>
      </c>
      <c r="E579" s="386">
        <v>115.68</v>
      </c>
    </row>
    <row r="580" spans="1:5" ht="15.75">
      <c r="A580" s="1021"/>
      <c r="B580" s="1245"/>
      <c r="C580" s="233" t="s">
        <v>1084</v>
      </c>
      <c r="D580" s="245">
        <v>1</v>
      </c>
      <c r="E580" s="386">
        <v>104.55</v>
      </c>
    </row>
    <row r="581" spans="1:5" ht="15.75">
      <c r="A581" s="1021"/>
      <c r="B581" s="1245"/>
      <c r="C581" s="233" t="s">
        <v>1088</v>
      </c>
      <c r="D581" s="245">
        <v>1</v>
      </c>
      <c r="E581" s="386">
        <v>165.6</v>
      </c>
    </row>
    <row r="582" spans="1:5" ht="15.75">
      <c r="A582" s="1021"/>
      <c r="B582" s="1245"/>
      <c r="C582" s="233" t="s">
        <v>1089</v>
      </c>
      <c r="D582" s="245">
        <v>1</v>
      </c>
      <c r="E582" s="386">
        <v>115.68</v>
      </c>
    </row>
    <row r="583" spans="1:5" ht="30">
      <c r="A583" s="1021"/>
      <c r="B583" s="1245"/>
      <c r="C583" s="233" t="s">
        <v>1090</v>
      </c>
      <c r="D583" s="1144">
        <v>1</v>
      </c>
      <c r="E583" s="386">
        <v>104.55</v>
      </c>
    </row>
    <row r="584" spans="1:5" ht="15.75">
      <c r="A584" s="1021"/>
      <c r="B584" s="1245"/>
      <c r="C584" s="233" t="s">
        <v>1091</v>
      </c>
      <c r="D584" s="245">
        <v>1</v>
      </c>
      <c r="E584" s="386">
        <v>449</v>
      </c>
    </row>
    <row r="585" spans="1:5" ht="16.5" thickBot="1">
      <c r="A585" s="1021"/>
      <c r="B585" s="1245"/>
      <c r="C585" s="244" t="s">
        <v>1092</v>
      </c>
      <c r="D585" s="240">
        <v>1</v>
      </c>
      <c r="E585" s="394">
        <v>228</v>
      </c>
    </row>
    <row r="586" spans="1:5" ht="16.5" thickBot="1">
      <c r="A586" s="1329" t="s">
        <v>520</v>
      </c>
      <c r="B586" s="1373"/>
      <c r="C586" s="1373"/>
      <c r="D586" s="1373"/>
      <c r="E586" s="404">
        <f>SUM(E578:E585)</f>
        <v>2226.74</v>
      </c>
    </row>
    <row r="587" spans="1:5" ht="15.75">
      <c r="A587" s="1020" t="s">
        <v>393</v>
      </c>
      <c r="B587" s="1252" t="s">
        <v>1080</v>
      </c>
      <c r="C587" s="248" t="s">
        <v>1084</v>
      </c>
      <c r="D587" s="234">
        <v>1</v>
      </c>
      <c r="E587" s="383">
        <v>104.55</v>
      </c>
    </row>
    <row r="588" spans="1:5" ht="45">
      <c r="A588" s="1021"/>
      <c r="B588" s="1253"/>
      <c r="C588" s="1141" t="s">
        <v>1079</v>
      </c>
      <c r="D588" s="112">
        <v>9</v>
      </c>
      <c r="E588" s="1169">
        <v>4727.07</v>
      </c>
    </row>
    <row r="589" spans="1:5" ht="16.5" thickBot="1">
      <c r="A589" s="1021"/>
      <c r="B589" s="1253"/>
      <c r="C589" s="1139" t="s">
        <v>1194</v>
      </c>
      <c r="D589" s="1145"/>
      <c r="E589" s="1170">
        <v>24569</v>
      </c>
    </row>
    <row r="590" spans="1:5" ht="16.5" thickBot="1">
      <c r="A590" s="1329" t="s">
        <v>520</v>
      </c>
      <c r="B590" s="1373"/>
      <c r="C590" s="1373"/>
      <c r="D590" s="1373"/>
      <c r="E590" s="404">
        <f>SUM(E587:E589)</f>
        <v>29400.62</v>
      </c>
    </row>
    <row r="591" spans="1:5" ht="15.75">
      <c r="A591" s="1020" t="s">
        <v>1093</v>
      </c>
      <c r="B591" s="1252" t="s">
        <v>1080</v>
      </c>
      <c r="C591" s="248" t="s">
        <v>1077</v>
      </c>
      <c r="D591" s="234">
        <v>1</v>
      </c>
      <c r="E591" s="383">
        <v>198.72</v>
      </c>
    </row>
    <row r="592" spans="1:5" ht="30.75" thickBot="1">
      <c r="A592" s="1021"/>
      <c r="B592" s="1253"/>
      <c r="C592" s="1146" t="s">
        <v>1078</v>
      </c>
      <c r="D592" s="236">
        <v>1</v>
      </c>
      <c r="E592" s="391">
        <v>159.17</v>
      </c>
    </row>
    <row r="593" spans="1:5" ht="16.5" thickBot="1">
      <c r="A593" s="1021"/>
      <c r="B593" s="1253"/>
      <c r="C593" s="357" t="s">
        <v>1194</v>
      </c>
      <c r="D593" s="238"/>
      <c r="E593" s="381">
        <v>1550</v>
      </c>
    </row>
    <row r="594" spans="1:5" ht="45.75" thickBot="1">
      <c r="A594" s="1021"/>
      <c r="B594" s="1253"/>
      <c r="C594" s="1138" t="s">
        <v>1079</v>
      </c>
      <c r="D594" s="31">
        <v>5</v>
      </c>
      <c r="E594" s="1171">
        <v>2626.15</v>
      </c>
    </row>
    <row r="595" spans="1:5" ht="16.5" thickBot="1">
      <c r="A595" s="1329" t="s">
        <v>520</v>
      </c>
      <c r="B595" s="1373"/>
      <c r="C595" s="1373"/>
      <c r="D595" s="1373"/>
      <c r="E595" s="404">
        <f>SUM(E591:E594)</f>
        <v>4534.04</v>
      </c>
    </row>
    <row r="596" spans="1:5" ht="15.75">
      <c r="A596" s="1020" t="s">
        <v>397</v>
      </c>
      <c r="B596" s="1252" t="s">
        <v>1080</v>
      </c>
      <c r="C596" s="248" t="s">
        <v>1094</v>
      </c>
      <c r="D596" s="234">
        <v>1</v>
      </c>
      <c r="E596" s="383">
        <v>88.32</v>
      </c>
    </row>
    <row r="597" spans="1:5" ht="30.75" thickBot="1">
      <c r="A597" s="1021"/>
      <c r="B597" s="1253"/>
      <c r="C597" s="1146" t="s">
        <v>1078</v>
      </c>
      <c r="D597" s="1147">
        <v>1</v>
      </c>
      <c r="E597" s="391">
        <v>159.17</v>
      </c>
    </row>
    <row r="598" spans="1:5" ht="16.5" thickBot="1">
      <c r="A598" s="1021"/>
      <c r="B598" s="1253"/>
      <c r="C598" s="357" t="s">
        <v>1194</v>
      </c>
      <c r="D598" s="238"/>
      <c r="E598" s="381">
        <v>4220</v>
      </c>
    </row>
    <row r="599" spans="1:5" ht="45.75" thickBot="1">
      <c r="A599" s="1021"/>
      <c r="B599" s="1253"/>
      <c r="C599" s="1138" t="s">
        <v>1079</v>
      </c>
      <c r="D599" s="31">
        <v>5</v>
      </c>
      <c r="E599" s="1171">
        <v>2626.15</v>
      </c>
    </row>
    <row r="600" spans="1:5" ht="16.5" thickBot="1">
      <c r="A600" s="1329" t="s">
        <v>520</v>
      </c>
      <c r="B600" s="1373"/>
      <c r="C600" s="1373"/>
      <c r="D600" s="1373"/>
      <c r="E600" s="404">
        <f>SUM(E596:E599)</f>
        <v>7093.639999999999</v>
      </c>
    </row>
    <row r="601" spans="1:5" ht="15.75">
      <c r="A601" s="1020" t="s">
        <v>398</v>
      </c>
      <c r="B601" s="1252" t="s">
        <v>1080</v>
      </c>
      <c r="C601" s="1148" t="s">
        <v>1095</v>
      </c>
      <c r="D601" s="868">
        <v>1</v>
      </c>
      <c r="E601" s="989">
        <v>88.32</v>
      </c>
    </row>
    <row r="602" spans="1:5" ht="30.75" thickBot="1">
      <c r="A602" s="1021"/>
      <c r="B602" s="1253"/>
      <c r="C602" s="1149" t="s">
        <v>1078</v>
      </c>
      <c r="D602" s="1055">
        <v>1</v>
      </c>
      <c r="E602" s="993">
        <v>159.17</v>
      </c>
    </row>
    <row r="603" spans="1:5" ht="16.5" thickBot="1">
      <c r="A603" s="1021"/>
      <c r="B603" s="1253"/>
      <c r="C603" s="357" t="s">
        <v>1194</v>
      </c>
      <c r="D603" s="1150"/>
      <c r="E603" s="1172">
        <v>1875</v>
      </c>
    </row>
    <row r="604" spans="1:5" ht="45.75" thickBot="1">
      <c r="A604" s="1382"/>
      <c r="B604" s="1243"/>
      <c r="C604" s="1138" t="s">
        <v>1079</v>
      </c>
      <c r="D604" s="1031">
        <v>9</v>
      </c>
      <c r="E604" s="1032">
        <v>4727.07</v>
      </c>
    </row>
    <row r="605" spans="1:5" ht="16.5" thickBot="1">
      <c r="A605" s="1329" t="s">
        <v>520</v>
      </c>
      <c r="B605" s="1373"/>
      <c r="C605" s="1373"/>
      <c r="D605" s="1373"/>
      <c r="E605" s="404">
        <f>SUM(E601:E604)</f>
        <v>6849.5599999999995</v>
      </c>
    </row>
    <row r="606" spans="1:5" ht="15.75">
      <c r="A606" s="1021" t="s">
        <v>399</v>
      </c>
      <c r="B606" s="1253" t="s">
        <v>866</v>
      </c>
      <c r="C606" s="1148" t="s">
        <v>1096</v>
      </c>
      <c r="D606" s="868">
        <v>1</v>
      </c>
      <c r="E606" s="989">
        <v>198.72</v>
      </c>
    </row>
    <row r="607" spans="1:5" ht="30">
      <c r="A607" s="1021"/>
      <c r="B607" s="1253"/>
      <c r="C607" s="1151" t="s">
        <v>1090</v>
      </c>
      <c r="D607" s="167">
        <v>1</v>
      </c>
      <c r="E607" s="990">
        <v>104.55</v>
      </c>
    </row>
    <row r="608" spans="1:5" ht="45.75" thickBot="1">
      <c r="A608" s="1021"/>
      <c r="B608" s="1253"/>
      <c r="C608" s="1141" t="s">
        <v>1079</v>
      </c>
      <c r="D608" s="1055">
        <v>8</v>
      </c>
      <c r="E608" s="993">
        <v>4201.84</v>
      </c>
    </row>
    <row r="609" spans="1:5" ht="16.5" thickBot="1">
      <c r="A609" s="1021"/>
      <c r="B609" s="1253"/>
      <c r="C609" s="357" t="s">
        <v>1194</v>
      </c>
      <c r="D609" s="1150"/>
      <c r="E609" s="1172">
        <v>2286</v>
      </c>
    </row>
    <row r="610" spans="1:5" ht="16.5" thickBot="1">
      <c r="A610" s="1329" t="s">
        <v>520</v>
      </c>
      <c r="B610" s="1373"/>
      <c r="C610" s="1373"/>
      <c r="D610" s="1373"/>
      <c r="E610" s="404">
        <f>SUM(E606:E609)</f>
        <v>6791.110000000001</v>
      </c>
    </row>
    <row r="611" spans="1:5" ht="30">
      <c r="A611" s="1020" t="s">
        <v>1097</v>
      </c>
      <c r="B611" s="1252" t="s">
        <v>866</v>
      </c>
      <c r="C611" s="248" t="s">
        <v>1090</v>
      </c>
      <c r="D611" s="1059">
        <v>1</v>
      </c>
      <c r="E611" s="383">
        <v>104.55</v>
      </c>
    </row>
    <row r="612" spans="1:5" ht="15.75">
      <c r="A612" s="1021"/>
      <c r="B612" s="1253"/>
      <c r="C612" s="247" t="s">
        <v>545</v>
      </c>
      <c r="D612" s="1142">
        <v>1</v>
      </c>
      <c r="E612" s="389">
        <v>198.72</v>
      </c>
    </row>
    <row r="613" spans="1:5" ht="30">
      <c r="A613" s="1021"/>
      <c r="B613" s="1253"/>
      <c r="C613" s="247" t="s">
        <v>1078</v>
      </c>
      <c r="D613" s="1142">
        <v>1</v>
      </c>
      <c r="E613" s="389">
        <v>159.17</v>
      </c>
    </row>
    <row r="614" spans="1:5" ht="45.75" thickBot="1">
      <c r="A614" s="1021"/>
      <c r="B614" s="1253"/>
      <c r="C614" s="1141" t="s">
        <v>1079</v>
      </c>
      <c r="D614" s="1147">
        <v>5</v>
      </c>
      <c r="E614" s="391">
        <v>2626.15</v>
      </c>
    </row>
    <row r="615" spans="1:5" ht="16.5" thickBot="1">
      <c r="A615" s="1021"/>
      <c r="B615" s="1253"/>
      <c r="C615" s="357" t="s">
        <v>1194</v>
      </c>
      <c r="D615" s="84"/>
      <c r="E615" s="381">
        <v>4100</v>
      </c>
    </row>
    <row r="616" spans="1:5" ht="16.5" thickBot="1">
      <c r="A616" s="1329" t="s">
        <v>520</v>
      </c>
      <c r="B616" s="1373"/>
      <c r="C616" s="1373"/>
      <c r="D616" s="1373"/>
      <c r="E616" s="404">
        <f>SUM(E611:E615)</f>
        <v>7188.59</v>
      </c>
    </row>
    <row r="617" spans="1:5" ht="30">
      <c r="A617" s="1020" t="s">
        <v>1098</v>
      </c>
      <c r="B617" s="1252" t="s">
        <v>396</v>
      </c>
      <c r="C617" s="1148" t="s">
        <v>1078</v>
      </c>
      <c r="D617" s="809">
        <v>1</v>
      </c>
      <c r="E617" s="1173">
        <v>159.17</v>
      </c>
    </row>
    <row r="618" spans="1:5" ht="15.75">
      <c r="A618" s="1021"/>
      <c r="B618" s="1253"/>
      <c r="C618" s="1151" t="s">
        <v>1087</v>
      </c>
      <c r="D618" s="800">
        <v>1</v>
      </c>
      <c r="E618" s="1174">
        <v>943.68</v>
      </c>
    </row>
    <row r="619" spans="1:5" ht="15.75">
      <c r="A619" s="1021"/>
      <c r="B619" s="1253"/>
      <c r="C619" s="1151" t="s">
        <v>1083</v>
      </c>
      <c r="D619" s="800">
        <v>1</v>
      </c>
      <c r="E619" s="1174">
        <v>115.68</v>
      </c>
    </row>
    <row r="620" spans="1:5" ht="15.75">
      <c r="A620" s="1021"/>
      <c r="B620" s="1253"/>
      <c r="C620" s="1151" t="s">
        <v>1099</v>
      </c>
      <c r="D620" s="800">
        <v>1</v>
      </c>
      <c r="E620" s="1174">
        <v>129.32</v>
      </c>
    </row>
    <row r="621" spans="1:5" ht="15.75">
      <c r="A621" s="1021"/>
      <c r="B621" s="1253"/>
      <c r="C621" s="1151" t="s">
        <v>1091</v>
      </c>
      <c r="D621" s="800">
        <v>1</v>
      </c>
      <c r="E621" s="1174">
        <v>449</v>
      </c>
    </row>
    <row r="622" spans="1:5" ht="15.75">
      <c r="A622" s="1021"/>
      <c r="B622" s="1253"/>
      <c r="C622" s="1151" t="s">
        <v>1092</v>
      </c>
      <c r="D622" s="800">
        <v>1</v>
      </c>
      <c r="E622" s="1174">
        <v>228</v>
      </c>
    </row>
    <row r="623" spans="1:5" ht="15.75">
      <c r="A623" s="1021"/>
      <c r="B623" s="1253"/>
      <c r="C623" s="1151" t="s">
        <v>1100</v>
      </c>
      <c r="D623" s="800">
        <v>1</v>
      </c>
      <c r="E623" s="1174">
        <v>56</v>
      </c>
    </row>
    <row r="624" spans="1:5" ht="15.75">
      <c r="A624" s="1021"/>
      <c r="B624" s="1253"/>
      <c r="C624" s="1151" t="s">
        <v>1101</v>
      </c>
      <c r="D624" s="800">
        <v>1</v>
      </c>
      <c r="E624" s="1174">
        <v>719.2</v>
      </c>
    </row>
    <row r="625" spans="1:5" ht="16.5" thickBot="1">
      <c r="A625" s="1382"/>
      <c r="B625" s="1243"/>
      <c r="C625" s="1152" t="s">
        <v>1102</v>
      </c>
      <c r="D625" s="802">
        <v>1</v>
      </c>
      <c r="E625" s="1175">
        <v>719.2</v>
      </c>
    </row>
    <row r="626" spans="1:5" ht="16.5" thickBot="1">
      <c r="A626" s="1329" t="s">
        <v>520</v>
      </c>
      <c r="B626" s="1373"/>
      <c r="C626" s="1373"/>
      <c r="D626" s="1373"/>
      <c r="E626" s="404">
        <f>SUM(E617:E625)</f>
        <v>3519.25</v>
      </c>
    </row>
    <row r="627" spans="1:5" ht="30">
      <c r="A627" s="1020" t="s">
        <v>1103</v>
      </c>
      <c r="B627" s="1252" t="s">
        <v>1104</v>
      </c>
      <c r="C627" s="1153" t="s">
        <v>1105</v>
      </c>
      <c r="D627" s="1047">
        <v>1</v>
      </c>
      <c r="E627" s="991">
        <v>252.2</v>
      </c>
    </row>
    <row r="628" spans="1:5" ht="30">
      <c r="A628" s="1021"/>
      <c r="B628" s="1253"/>
      <c r="C628" s="1153" t="s">
        <v>1106</v>
      </c>
      <c r="D628" s="798">
        <v>1</v>
      </c>
      <c r="E628" s="1176">
        <v>159.17</v>
      </c>
    </row>
    <row r="629" spans="1:5" ht="30">
      <c r="A629" s="1021"/>
      <c r="B629" s="1253"/>
      <c r="C629" s="1151" t="s">
        <v>1107</v>
      </c>
      <c r="D629" s="167">
        <v>1</v>
      </c>
      <c r="E629" s="990">
        <v>479.2</v>
      </c>
    </row>
    <row r="630" spans="1:5" ht="15.75">
      <c r="A630" s="1021"/>
      <c r="B630" s="1253"/>
      <c r="C630" s="1151" t="s">
        <v>1154</v>
      </c>
      <c r="D630" s="167">
        <v>1</v>
      </c>
      <c r="E630" s="990">
        <v>176</v>
      </c>
    </row>
    <row r="631" spans="1:5" ht="15.75">
      <c r="A631" s="1021"/>
      <c r="B631" s="1253"/>
      <c r="C631" s="1151" t="s">
        <v>1155</v>
      </c>
      <c r="D631" s="167">
        <v>1</v>
      </c>
      <c r="E631" s="990">
        <v>176</v>
      </c>
    </row>
    <row r="632" spans="1:5" ht="16.5" thickBot="1">
      <c r="A632" s="1382"/>
      <c r="B632" s="1243"/>
      <c r="C632" s="1151" t="s">
        <v>1102</v>
      </c>
      <c r="D632" s="802">
        <v>1</v>
      </c>
      <c r="E632" s="1175">
        <v>719.2</v>
      </c>
    </row>
    <row r="633" spans="1:5" ht="16.5" thickBot="1">
      <c r="A633" s="1329" t="s">
        <v>520</v>
      </c>
      <c r="B633" s="1373"/>
      <c r="C633" s="1373"/>
      <c r="D633" s="1373"/>
      <c r="E633" s="404">
        <f>SUM(E627:E632)</f>
        <v>1961.77</v>
      </c>
    </row>
    <row r="634" spans="1:5" ht="15.75">
      <c r="A634" s="1020" t="s">
        <v>403</v>
      </c>
      <c r="B634" s="1244" t="s">
        <v>1108</v>
      </c>
      <c r="C634" s="1148" t="s">
        <v>1109</v>
      </c>
      <c r="D634" s="868">
        <v>1</v>
      </c>
      <c r="E634" s="989">
        <v>120</v>
      </c>
    </row>
    <row r="635" spans="1:5" ht="15.75">
      <c r="A635" s="1021"/>
      <c r="B635" s="1245"/>
      <c r="C635" s="1151" t="s">
        <v>1110</v>
      </c>
      <c r="D635" s="870">
        <v>1</v>
      </c>
      <c r="E635" s="990">
        <v>127.01</v>
      </c>
    </row>
    <row r="636" spans="1:5" ht="15.75">
      <c r="A636" s="1021"/>
      <c r="B636" s="1245"/>
      <c r="C636" s="1151" t="s">
        <v>1111</v>
      </c>
      <c r="D636" s="870">
        <v>1</v>
      </c>
      <c r="E636" s="990">
        <v>554.4</v>
      </c>
    </row>
    <row r="637" spans="1:5" ht="15.75">
      <c r="A637" s="1021"/>
      <c r="B637" s="1245"/>
      <c r="C637" s="1151" t="s">
        <v>1112</v>
      </c>
      <c r="D637" s="870">
        <v>1</v>
      </c>
      <c r="E637" s="990">
        <v>193.35</v>
      </c>
    </row>
    <row r="638" spans="1:5" ht="16.5" thickBot="1">
      <c r="A638" s="1382"/>
      <c r="B638" s="1246"/>
      <c r="C638" s="1151" t="s">
        <v>1113</v>
      </c>
      <c r="D638" s="870">
        <v>1</v>
      </c>
      <c r="E638" s="990">
        <v>277.16</v>
      </c>
    </row>
    <row r="639" spans="1:5" ht="16.5" thickBot="1">
      <c r="A639" s="1329" t="s">
        <v>520</v>
      </c>
      <c r="B639" s="1373"/>
      <c r="C639" s="1373"/>
      <c r="D639" s="1373"/>
      <c r="E639" s="404">
        <f>SUM(E634:E638)</f>
        <v>1271.92</v>
      </c>
    </row>
    <row r="640" spans="1:5" ht="15.75">
      <c r="A640" s="1020" t="s">
        <v>405</v>
      </c>
      <c r="B640" s="1252" t="s">
        <v>406</v>
      </c>
      <c r="C640" s="1153" t="s">
        <v>1114</v>
      </c>
      <c r="D640" s="1047">
        <v>1</v>
      </c>
      <c r="E640" s="991">
        <v>184.71</v>
      </c>
    </row>
    <row r="641" spans="1:5" ht="15.75">
      <c r="A641" s="1021"/>
      <c r="B641" s="1253"/>
      <c r="C641" s="1151" t="s">
        <v>1115</v>
      </c>
      <c r="D641" s="167">
        <v>1</v>
      </c>
      <c r="E641" s="990">
        <v>180</v>
      </c>
    </row>
    <row r="642" spans="1:5" ht="30">
      <c r="A642" s="1021"/>
      <c r="B642" s="1253"/>
      <c r="C642" s="1153" t="s">
        <v>1105</v>
      </c>
      <c r="D642" s="1047">
        <v>1</v>
      </c>
      <c r="E642" s="991">
        <v>252.2</v>
      </c>
    </row>
    <row r="643" spans="1:5" ht="15.75">
      <c r="A643" s="1021"/>
      <c r="B643" s="1253"/>
      <c r="C643" s="1151" t="s">
        <v>1092</v>
      </c>
      <c r="D643" s="167">
        <v>1</v>
      </c>
      <c r="E643" s="990">
        <v>228</v>
      </c>
    </row>
    <row r="644" spans="1:5" ht="15.75">
      <c r="A644" s="1021"/>
      <c r="B644" s="1253"/>
      <c r="C644" s="1151" t="s">
        <v>1156</v>
      </c>
      <c r="D644" s="167">
        <v>1</v>
      </c>
      <c r="E644" s="990">
        <v>348</v>
      </c>
    </row>
    <row r="645" spans="1:5" ht="15.75">
      <c r="A645" s="1021"/>
      <c r="B645" s="1253"/>
      <c r="C645" s="1151" t="s">
        <v>1101</v>
      </c>
      <c r="D645" s="800">
        <v>1</v>
      </c>
      <c r="E645" s="1174">
        <v>719.2</v>
      </c>
    </row>
    <row r="646" spans="1:5" ht="15.75">
      <c r="A646" s="1021"/>
      <c r="B646" s="1253"/>
      <c r="C646" s="1151" t="s">
        <v>1116</v>
      </c>
      <c r="D646" s="805">
        <v>1</v>
      </c>
      <c r="E646" s="995">
        <v>719.2</v>
      </c>
    </row>
    <row r="647" spans="1:5" ht="16.5" thickBot="1">
      <c r="A647" s="1382"/>
      <c r="B647" s="1243"/>
      <c r="C647" s="1151" t="s">
        <v>1117</v>
      </c>
      <c r="D647" s="802">
        <v>1</v>
      </c>
      <c r="E647" s="1175">
        <v>719.2</v>
      </c>
    </row>
    <row r="648" spans="1:5" ht="16.5" thickBot="1">
      <c r="A648" s="1329" t="s">
        <v>520</v>
      </c>
      <c r="B648" s="1373"/>
      <c r="C648" s="1373"/>
      <c r="D648" s="1373"/>
      <c r="E648" s="404">
        <f>SUM(E640:E647)</f>
        <v>3350.51</v>
      </c>
    </row>
    <row r="649" spans="1:5" ht="15.75">
      <c r="A649" s="1020" t="s">
        <v>407</v>
      </c>
      <c r="B649" s="1252" t="s">
        <v>408</v>
      </c>
      <c r="C649" s="1148" t="s">
        <v>1111</v>
      </c>
      <c r="D649" s="1061">
        <v>1</v>
      </c>
      <c r="E649" s="989">
        <v>554.4</v>
      </c>
    </row>
    <row r="650" spans="1:5" ht="15.75">
      <c r="A650" s="1021"/>
      <c r="B650" s="1253"/>
      <c r="C650" s="1151" t="s">
        <v>1118</v>
      </c>
      <c r="D650" s="167">
        <v>1</v>
      </c>
      <c r="E650" s="990">
        <v>334.37</v>
      </c>
    </row>
    <row r="651" spans="1:5" ht="15.75">
      <c r="A651" s="1021"/>
      <c r="B651" s="1253"/>
      <c r="C651" s="1151" t="s">
        <v>1119</v>
      </c>
      <c r="D651" s="167">
        <v>1</v>
      </c>
      <c r="E651" s="990">
        <v>115.68</v>
      </c>
    </row>
    <row r="652" spans="1:5" ht="15.75">
      <c r="A652" s="1021"/>
      <c r="B652" s="1253"/>
      <c r="C652" s="1151" t="s">
        <v>1083</v>
      </c>
      <c r="D652" s="167">
        <v>1</v>
      </c>
      <c r="E652" s="990">
        <v>115.68</v>
      </c>
    </row>
    <row r="653" spans="1:5" ht="15.75">
      <c r="A653" s="1021"/>
      <c r="B653" s="1253"/>
      <c r="C653" s="1151" t="s">
        <v>1099</v>
      </c>
      <c r="D653" s="167">
        <v>1</v>
      </c>
      <c r="E653" s="990">
        <v>129.32</v>
      </c>
    </row>
    <row r="654" spans="1:5" ht="15.75">
      <c r="A654" s="1021"/>
      <c r="B654" s="1253"/>
      <c r="C654" s="1151" t="s">
        <v>1120</v>
      </c>
      <c r="D654" s="167">
        <v>1</v>
      </c>
      <c r="E654" s="990">
        <v>34.85</v>
      </c>
    </row>
    <row r="655" spans="1:5" ht="15.75">
      <c r="A655" s="1021"/>
      <c r="B655" s="1253"/>
      <c r="C655" s="1151" t="s">
        <v>1121</v>
      </c>
      <c r="D655" s="167">
        <v>1</v>
      </c>
      <c r="E655" s="990">
        <v>33.6</v>
      </c>
    </row>
    <row r="656" spans="1:5" ht="15.75">
      <c r="A656" s="1021"/>
      <c r="B656" s="1253"/>
      <c r="C656" s="1151" t="s">
        <v>1122</v>
      </c>
      <c r="D656" s="167">
        <v>1</v>
      </c>
      <c r="E656" s="990">
        <v>36.87</v>
      </c>
    </row>
    <row r="657" spans="1:5" ht="30">
      <c r="A657" s="1021"/>
      <c r="B657" s="1253"/>
      <c r="C657" s="1153" t="s">
        <v>1105</v>
      </c>
      <c r="D657" s="1047">
        <v>1</v>
      </c>
      <c r="E657" s="991">
        <v>252.2</v>
      </c>
    </row>
    <row r="658" spans="1:5" ht="30">
      <c r="A658" s="1021"/>
      <c r="B658" s="1253"/>
      <c r="C658" s="1151" t="s">
        <v>1078</v>
      </c>
      <c r="D658" s="167">
        <v>1</v>
      </c>
      <c r="E658" s="990">
        <v>159.17</v>
      </c>
    </row>
    <row r="659" spans="1:5" ht="15.75">
      <c r="A659" s="1021"/>
      <c r="B659" s="1253"/>
      <c r="C659" s="1151" t="s">
        <v>1092</v>
      </c>
      <c r="D659" s="167">
        <v>1</v>
      </c>
      <c r="E659" s="990">
        <v>228</v>
      </c>
    </row>
    <row r="660" spans="1:5" ht="15.75">
      <c r="A660" s="1021"/>
      <c r="B660" s="1253"/>
      <c r="C660" s="1151" t="s">
        <v>1091</v>
      </c>
      <c r="D660" s="167">
        <v>1</v>
      </c>
      <c r="E660" s="990">
        <v>449</v>
      </c>
    </row>
    <row r="661" spans="1:5" ht="15.75">
      <c r="A661" s="1021"/>
      <c r="B661" s="1253"/>
      <c r="C661" s="1151" t="s">
        <v>1123</v>
      </c>
      <c r="D661" s="167">
        <v>1</v>
      </c>
      <c r="E661" s="990">
        <v>193.35</v>
      </c>
    </row>
    <row r="662" spans="1:5" ht="16.5" thickBot="1">
      <c r="A662" s="1382"/>
      <c r="B662" s="1243"/>
      <c r="C662" s="1152" t="s">
        <v>1110</v>
      </c>
      <c r="D662" s="1062">
        <v>1</v>
      </c>
      <c r="E662" s="994">
        <v>127.01</v>
      </c>
    </row>
    <row r="663" spans="1:5" ht="16.5" thickBot="1">
      <c r="A663" s="1329" t="s">
        <v>520</v>
      </c>
      <c r="B663" s="1373"/>
      <c r="C663" s="1373"/>
      <c r="D663" s="1373"/>
      <c r="E663" s="404">
        <f>SUM(E649:E662)</f>
        <v>2763.5</v>
      </c>
    </row>
    <row r="664" spans="1:5" ht="15.75">
      <c r="A664" s="1020" t="s">
        <v>1124</v>
      </c>
      <c r="B664" s="1244" t="s">
        <v>1213</v>
      </c>
      <c r="C664" s="1153" t="s">
        <v>1096</v>
      </c>
      <c r="D664" s="1047">
        <v>1</v>
      </c>
      <c r="E664" s="991">
        <v>198.72</v>
      </c>
    </row>
    <row r="665" spans="1:5" ht="15.75">
      <c r="A665" s="1021"/>
      <c r="B665" s="1245"/>
      <c r="C665" s="1153" t="s">
        <v>1125</v>
      </c>
      <c r="D665" s="1047">
        <v>1</v>
      </c>
      <c r="E665" s="991">
        <v>35.04</v>
      </c>
    </row>
    <row r="666" spans="1:5" ht="15.75">
      <c r="A666" s="1021"/>
      <c r="B666" s="1245"/>
      <c r="C666" s="1153" t="s">
        <v>1126</v>
      </c>
      <c r="D666" s="1047">
        <v>1</v>
      </c>
      <c r="E666" s="991">
        <v>36.87</v>
      </c>
    </row>
    <row r="667" spans="1:5" ht="15.75">
      <c r="A667" s="1021"/>
      <c r="B667" s="1245"/>
      <c r="C667" s="1153" t="s">
        <v>1083</v>
      </c>
      <c r="D667" s="1047">
        <v>1</v>
      </c>
      <c r="E667" s="991">
        <v>115.68</v>
      </c>
    </row>
    <row r="668" spans="1:5" ht="30">
      <c r="A668" s="1021"/>
      <c r="B668" s="1245"/>
      <c r="C668" s="1153" t="s">
        <v>1127</v>
      </c>
      <c r="D668" s="1047">
        <v>1</v>
      </c>
      <c r="E668" s="991">
        <v>195.65</v>
      </c>
    </row>
    <row r="669" spans="1:5" ht="30">
      <c r="A669" s="1021"/>
      <c r="B669" s="1245"/>
      <c r="C669" s="1153" t="s">
        <v>1090</v>
      </c>
      <c r="D669" s="1047">
        <v>1</v>
      </c>
      <c r="E669" s="991">
        <v>104.55</v>
      </c>
    </row>
    <row r="670" spans="1:5" ht="15.75">
      <c r="A670" s="1021"/>
      <c r="B670" s="1245"/>
      <c r="C670" s="1153" t="s">
        <v>1091</v>
      </c>
      <c r="D670" s="1047">
        <v>1</v>
      </c>
      <c r="E670" s="991">
        <v>449</v>
      </c>
    </row>
    <row r="671" spans="1:5" ht="16.5" thickBot="1">
      <c r="A671" s="1021"/>
      <c r="B671" s="1245"/>
      <c r="C671" s="1153" t="s">
        <v>1128</v>
      </c>
      <c r="D671" s="1047">
        <v>1</v>
      </c>
      <c r="E671" s="991">
        <v>719.2</v>
      </c>
    </row>
    <row r="672" spans="1:5" ht="16.5" thickBot="1">
      <c r="A672" s="1329" t="s">
        <v>520</v>
      </c>
      <c r="B672" s="1373"/>
      <c r="C672" s="1373"/>
      <c r="D672" s="1373"/>
      <c r="E672" s="404">
        <f>SUM(E664:E671)</f>
        <v>1854.71</v>
      </c>
    </row>
    <row r="673" spans="1:5" ht="15.75">
      <c r="A673" s="1020" t="s">
        <v>413</v>
      </c>
      <c r="B673" s="1252" t="s">
        <v>1210</v>
      </c>
      <c r="C673" s="1148" t="s">
        <v>1129</v>
      </c>
      <c r="D673" s="868">
        <v>1</v>
      </c>
      <c r="E673" s="989">
        <v>88.32</v>
      </c>
    </row>
    <row r="674" spans="1:5" ht="15.75">
      <c r="A674" s="1021"/>
      <c r="B674" s="1253"/>
      <c r="C674" s="1151" t="s">
        <v>1114</v>
      </c>
      <c r="D674" s="870">
        <v>1</v>
      </c>
      <c r="E674" s="990">
        <v>184.71</v>
      </c>
    </row>
    <row r="675" spans="1:5" ht="30">
      <c r="A675" s="1021"/>
      <c r="B675" s="1253"/>
      <c r="C675" s="1151" t="s">
        <v>1076</v>
      </c>
      <c r="D675" s="870">
        <v>1</v>
      </c>
      <c r="E675" s="990">
        <v>336.96</v>
      </c>
    </row>
    <row r="676" spans="1:5" ht="15.75">
      <c r="A676" s="1021"/>
      <c r="B676" s="1253"/>
      <c r="C676" s="1151" t="s">
        <v>1130</v>
      </c>
      <c r="D676" s="870">
        <v>1</v>
      </c>
      <c r="E676" s="990">
        <v>77</v>
      </c>
    </row>
    <row r="677" spans="1:5" ht="15.75">
      <c r="A677" s="1021"/>
      <c r="B677" s="1253"/>
      <c r="C677" s="1151" t="s">
        <v>1109</v>
      </c>
      <c r="D677" s="870">
        <v>1</v>
      </c>
      <c r="E677" s="990">
        <v>120</v>
      </c>
    </row>
    <row r="678" spans="1:5" ht="15.75">
      <c r="A678" s="1021"/>
      <c r="B678" s="1253"/>
      <c r="C678" s="1151" t="s">
        <v>1083</v>
      </c>
      <c r="D678" s="870">
        <v>1</v>
      </c>
      <c r="E678" s="990">
        <v>115.68</v>
      </c>
    </row>
    <row r="679" spans="1:5" ht="15.75">
      <c r="A679" s="1021"/>
      <c r="B679" s="1253"/>
      <c r="C679" s="1151" t="s">
        <v>1131</v>
      </c>
      <c r="D679" s="870">
        <v>2</v>
      </c>
      <c r="E679" s="990">
        <v>60.68</v>
      </c>
    </row>
    <row r="680" spans="1:5" ht="15.75">
      <c r="A680" s="1021"/>
      <c r="B680" s="1253"/>
      <c r="C680" s="1151" t="s">
        <v>1132</v>
      </c>
      <c r="D680" s="870">
        <v>1</v>
      </c>
      <c r="E680" s="990">
        <v>252.2</v>
      </c>
    </row>
    <row r="681" spans="1:5" ht="15.75">
      <c r="A681" s="1021"/>
      <c r="B681" s="1253"/>
      <c r="C681" s="1153" t="s">
        <v>1133</v>
      </c>
      <c r="D681" s="871">
        <v>1</v>
      </c>
      <c r="E681" s="991">
        <v>719.2</v>
      </c>
    </row>
    <row r="682" spans="1:5" ht="15.75">
      <c r="A682" s="1021"/>
      <c r="B682" s="1253"/>
      <c r="C682" s="1153" t="s">
        <v>1092</v>
      </c>
      <c r="D682" s="871">
        <v>1</v>
      </c>
      <c r="E682" s="991">
        <v>228</v>
      </c>
    </row>
    <row r="683" spans="1:5" ht="15.75">
      <c r="A683" s="1021"/>
      <c r="B683" s="1253"/>
      <c r="C683" s="1153" t="s">
        <v>1100</v>
      </c>
      <c r="D683" s="871">
        <v>1</v>
      </c>
      <c r="E683" s="991">
        <v>56</v>
      </c>
    </row>
    <row r="684" spans="1:5" ht="16.5" thickBot="1">
      <c r="A684" s="1021"/>
      <c r="B684" s="1253"/>
      <c r="C684" s="1153" t="s">
        <v>1091</v>
      </c>
      <c r="D684" s="871">
        <v>1</v>
      </c>
      <c r="E684" s="991">
        <v>449</v>
      </c>
    </row>
    <row r="685" spans="1:5" ht="16.5" thickBot="1">
      <c r="A685" s="1329" t="s">
        <v>520</v>
      </c>
      <c r="B685" s="1373"/>
      <c r="C685" s="1373"/>
      <c r="D685" s="1373"/>
      <c r="E685" s="404">
        <f>SUM(E673:E684)</f>
        <v>2687.75</v>
      </c>
    </row>
    <row r="686" spans="1:5" ht="15.75">
      <c r="A686" s="1020" t="s">
        <v>1134</v>
      </c>
      <c r="B686" s="1252" t="s">
        <v>1210</v>
      </c>
      <c r="C686" s="1148" t="s">
        <v>1135</v>
      </c>
      <c r="D686" s="868">
        <v>1</v>
      </c>
      <c r="E686" s="989">
        <v>167.33</v>
      </c>
    </row>
    <row r="687" spans="1:5" ht="15.75">
      <c r="A687" s="1021"/>
      <c r="B687" s="1253"/>
      <c r="C687" s="1151" t="s">
        <v>1136</v>
      </c>
      <c r="D687" s="870">
        <v>1</v>
      </c>
      <c r="E687" s="990">
        <v>88.32</v>
      </c>
    </row>
    <row r="688" spans="1:5" ht="15.75">
      <c r="A688" s="1021"/>
      <c r="B688" s="1253"/>
      <c r="C688" s="1151" t="s">
        <v>1137</v>
      </c>
      <c r="D688" s="870">
        <v>1</v>
      </c>
      <c r="E688" s="990">
        <v>27.65</v>
      </c>
    </row>
    <row r="689" spans="1:5" ht="15.75">
      <c r="A689" s="1021"/>
      <c r="B689" s="1253"/>
      <c r="C689" s="1151" t="s">
        <v>1138</v>
      </c>
      <c r="D689" s="870">
        <v>1</v>
      </c>
      <c r="E689" s="990">
        <v>33.6</v>
      </c>
    </row>
    <row r="690" spans="1:5" ht="15.75">
      <c r="A690" s="1021"/>
      <c r="B690" s="1253"/>
      <c r="C690" s="1151" t="s">
        <v>1109</v>
      </c>
      <c r="D690" s="870">
        <v>1</v>
      </c>
      <c r="E690" s="990">
        <v>120</v>
      </c>
    </row>
    <row r="691" spans="1:5" ht="15.75">
      <c r="A691" s="1021"/>
      <c r="B691" s="1253"/>
      <c r="C691" s="1151" t="s">
        <v>1110</v>
      </c>
      <c r="D691" s="870">
        <v>1</v>
      </c>
      <c r="E691" s="990">
        <v>127.01</v>
      </c>
    </row>
    <row r="692" spans="1:5" ht="15.75">
      <c r="A692" s="1021"/>
      <c r="B692" s="1253"/>
      <c r="C692" s="1151" t="s">
        <v>1139</v>
      </c>
      <c r="D692" s="870">
        <v>1</v>
      </c>
      <c r="E692" s="990">
        <v>71.24</v>
      </c>
    </row>
    <row r="693" spans="1:5" ht="15.75">
      <c r="A693" s="1021"/>
      <c r="B693" s="1253"/>
      <c r="C693" s="1151" t="s">
        <v>1083</v>
      </c>
      <c r="D693" s="870">
        <v>1</v>
      </c>
      <c r="E693" s="990">
        <v>115.68</v>
      </c>
    </row>
    <row r="694" spans="1:5" ht="16.5" thickBot="1">
      <c r="A694" s="1021"/>
      <c r="B694" s="1253"/>
      <c r="C694" s="1151" t="s">
        <v>1132</v>
      </c>
      <c r="D694" s="870">
        <v>1</v>
      </c>
      <c r="E694" s="990">
        <v>252.2</v>
      </c>
    </row>
    <row r="695" spans="1:5" ht="16.5" thickBot="1">
      <c r="A695" s="1329" t="s">
        <v>520</v>
      </c>
      <c r="B695" s="1373"/>
      <c r="C695" s="1373"/>
      <c r="D695" s="1373"/>
      <c r="E695" s="404">
        <f>SUM(E686:E694)</f>
        <v>1003.0300000000002</v>
      </c>
    </row>
    <row r="696" spans="1:5" ht="30">
      <c r="A696" s="1020" t="s">
        <v>1140</v>
      </c>
      <c r="B696" s="1252" t="s">
        <v>1141</v>
      </c>
      <c r="C696" s="1148" t="s">
        <v>1142</v>
      </c>
      <c r="D696" s="1061">
        <v>1</v>
      </c>
      <c r="E696" s="989">
        <v>600.48</v>
      </c>
    </row>
    <row r="697" spans="1:5" ht="30">
      <c r="A697" s="1021"/>
      <c r="B697" s="1253"/>
      <c r="C697" s="1151" t="s">
        <v>1090</v>
      </c>
      <c r="D697" s="167">
        <v>1</v>
      </c>
      <c r="E697" s="990">
        <v>104.55</v>
      </c>
    </row>
    <row r="698" spans="1:5" ht="15.75">
      <c r="A698" s="1021"/>
      <c r="B698" s="1253"/>
      <c r="C698" s="1151" t="s">
        <v>1143</v>
      </c>
      <c r="D698" s="167">
        <v>1</v>
      </c>
      <c r="E698" s="990">
        <v>36.87</v>
      </c>
    </row>
    <row r="699" spans="1:5" ht="15.75">
      <c r="A699" s="1021"/>
      <c r="B699" s="1253"/>
      <c r="C699" s="1151" t="s">
        <v>1083</v>
      </c>
      <c r="D699" s="167">
        <v>1</v>
      </c>
      <c r="E699" s="990">
        <v>115.68</v>
      </c>
    </row>
    <row r="700" spans="1:5" ht="15.75">
      <c r="A700" s="1021"/>
      <c r="B700" s="1253"/>
      <c r="C700" s="1151" t="s">
        <v>1144</v>
      </c>
      <c r="D700" s="167">
        <v>2</v>
      </c>
      <c r="E700" s="990">
        <v>1438.4</v>
      </c>
    </row>
    <row r="701" spans="1:5" ht="15.75">
      <c r="A701" s="1021"/>
      <c r="B701" s="1253"/>
      <c r="C701" s="1151" t="s">
        <v>1101</v>
      </c>
      <c r="D701" s="167">
        <v>1</v>
      </c>
      <c r="E701" s="990">
        <v>719.2</v>
      </c>
    </row>
    <row r="702" spans="1:5" ht="16.5" thickBot="1">
      <c r="A702" s="1021"/>
      <c r="B702" s="1253"/>
      <c r="C702" s="1149" t="s">
        <v>1116</v>
      </c>
      <c r="D702" s="1055">
        <v>2</v>
      </c>
      <c r="E702" s="993">
        <v>1438.4</v>
      </c>
    </row>
    <row r="703" spans="1:5" ht="16.5" thickBot="1">
      <c r="A703" s="1329" t="s">
        <v>520</v>
      </c>
      <c r="B703" s="1373"/>
      <c r="C703" s="1373"/>
      <c r="D703" s="1373"/>
      <c r="E703" s="404">
        <f>SUM(E696:E702)</f>
        <v>4453.58</v>
      </c>
    </row>
    <row r="704" spans="1:5" ht="15.75">
      <c r="A704" s="1020" t="s">
        <v>416</v>
      </c>
      <c r="B704" s="1252" t="s">
        <v>1199</v>
      </c>
      <c r="C704" s="1148" t="s">
        <v>1132</v>
      </c>
      <c r="D704" s="1061">
        <v>1</v>
      </c>
      <c r="E704" s="989">
        <v>252.2</v>
      </c>
    </row>
    <row r="705" spans="1:5" ht="30">
      <c r="A705" s="1021"/>
      <c r="B705" s="1253"/>
      <c r="C705" s="1151" t="s">
        <v>1076</v>
      </c>
      <c r="D705" s="167">
        <v>1</v>
      </c>
      <c r="E705" s="990">
        <v>336.96</v>
      </c>
    </row>
    <row r="706" spans="1:5" ht="15.75">
      <c r="A706" s="1021"/>
      <c r="B706" s="1253"/>
      <c r="C706" s="1151" t="s">
        <v>1144</v>
      </c>
      <c r="D706" s="167">
        <v>1</v>
      </c>
      <c r="E706" s="990">
        <v>719.2</v>
      </c>
    </row>
    <row r="707" spans="1:5" ht="15.75">
      <c r="A707" s="1021"/>
      <c r="B707" s="1253"/>
      <c r="C707" s="1151" t="s">
        <v>1145</v>
      </c>
      <c r="D707" s="167">
        <v>1</v>
      </c>
      <c r="E707" s="990">
        <v>115.68</v>
      </c>
    </row>
    <row r="708" spans="1:5" ht="16.5" thickBot="1">
      <c r="A708" s="1382"/>
      <c r="B708" s="1243"/>
      <c r="C708" s="1152" t="s">
        <v>1092</v>
      </c>
      <c r="D708" s="802">
        <v>1</v>
      </c>
      <c r="E708" s="1175">
        <v>228</v>
      </c>
    </row>
    <row r="709" spans="1:5" ht="16.5" thickBot="1">
      <c r="A709" s="1329" t="s">
        <v>520</v>
      </c>
      <c r="B709" s="1373"/>
      <c r="C709" s="1373"/>
      <c r="D709" s="1373"/>
      <c r="E709" s="404">
        <f>SUM(E704:E708)</f>
        <v>1652.0400000000002</v>
      </c>
    </row>
    <row r="710" spans="1:5" ht="15.75">
      <c r="A710" s="1383"/>
      <c r="B710" s="1384"/>
      <c r="C710" s="1384"/>
      <c r="D710" s="1384"/>
      <c r="E710" s="1385"/>
    </row>
    <row r="711" spans="1:5" ht="16.5" thickBot="1">
      <c r="A711" s="1386"/>
      <c r="B711" s="1387"/>
      <c r="C711" s="1387"/>
      <c r="D711" s="1387"/>
      <c r="E711" s="1388"/>
    </row>
    <row r="712" spans="1:5" ht="16.5" thickBot="1">
      <c r="A712" s="1378" t="s">
        <v>620</v>
      </c>
      <c r="B712" s="1379"/>
      <c r="C712" s="1379"/>
      <c r="D712" s="1380"/>
      <c r="E712" s="1133">
        <f>E709+E703+E695+E685+E672+E663+E648+E639+E633+E626+E616+E610+E605+E600+E595+E590+E586+E577+E572+E566+E564</f>
        <v>116141.92</v>
      </c>
    </row>
    <row r="713" spans="1:5" ht="15.75">
      <c r="A713" s="1383"/>
      <c r="B713" s="1384"/>
      <c r="C713" s="1384"/>
      <c r="D713" s="1384"/>
      <c r="E713" s="1385"/>
    </row>
    <row r="714" spans="1:5" ht="16.5" thickBot="1">
      <c r="A714" s="1386"/>
      <c r="B714" s="1387"/>
      <c r="C714" s="1387"/>
      <c r="D714" s="1387"/>
      <c r="E714" s="1388"/>
    </row>
    <row r="715" spans="1:5" ht="16.5" thickBot="1">
      <c r="A715" s="1389" t="s">
        <v>813</v>
      </c>
      <c r="B715" s="1390"/>
      <c r="C715" s="1390"/>
      <c r="D715" s="1391"/>
      <c r="E715" s="421">
        <f>E8+E136+E176+E191+E246+E281+E350+E553</f>
        <v>1515957.27</v>
      </c>
    </row>
    <row r="716" spans="1:5" ht="16.5" thickBot="1">
      <c r="A716" s="1389" t="s">
        <v>1149</v>
      </c>
      <c r="B716" s="1390"/>
      <c r="C716" s="1390"/>
      <c r="D716" s="1391"/>
      <c r="E716" s="421">
        <f>E10+E137+E177+E193+E248+E282+E351+E554</f>
        <v>1243457.36</v>
      </c>
    </row>
    <row r="717" spans="1:5" ht="16.5" thickBot="1">
      <c r="A717" s="1392" t="s">
        <v>1150</v>
      </c>
      <c r="B717" s="1393"/>
      <c r="C717" s="1393"/>
      <c r="D717" s="1394"/>
      <c r="E717" s="421">
        <v>187700</v>
      </c>
    </row>
    <row r="718" spans="1:5" ht="16.5" thickBot="1">
      <c r="A718" s="1392" t="s">
        <v>1151</v>
      </c>
      <c r="B718" s="1393"/>
      <c r="C718" s="1393"/>
      <c r="D718" s="1394"/>
      <c r="E718" s="421">
        <f>E716+E717</f>
        <v>1431157.36</v>
      </c>
    </row>
    <row r="719" spans="1:5" ht="16.5" thickBot="1">
      <c r="A719" s="1389" t="s">
        <v>1146</v>
      </c>
      <c r="B719" s="1390"/>
      <c r="C719" s="1390"/>
      <c r="D719" s="1391"/>
      <c r="E719" s="421">
        <f>E9+E192+E247</f>
        <v>2852.34</v>
      </c>
    </row>
  </sheetData>
  <mergeCells count="374">
    <mergeCell ref="A719:D719"/>
    <mergeCell ref="A718:D718"/>
    <mergeCell ref="A717:D717"/>
    <mergeCell ref="A712:D712"/>
    <mergeCell ref="A713:E714"/>
    <mergeCell ref="A715:D715"/>
    <mergeCell ref="A716:D716"/>
    <mergeCell ref="A704:A708"/>
    <mergeCell ref="B704:B708"/>
    <mergeCell ref="A709:D709"/>
    <mergeCell ref="A710:E711"/>
    <mergeCell ref="A695:D695"/>
    <mergeCell ref="A696:A702"/>
    <mergeCell ref="B696:B702"/>
    <mergeCell ref="A703:D703"/>
    <mergeCell ref="A673:A684"/>
    <mergeCell ref="B673:B684"/>
    <mergeCell ref="A685:D685"/>
    <mergeCell ref="A686:A694"/>
    <mergeCell ref="B686:B694"/>
    <mergeCell ref="A663:D663"/>
    <mergeCell ref="A664:A671"/>
    <mergeCell ref="B664:B671"/>
    <mergeCell ref="A672:D672"/>
    <mergeCell ref="A640:A647"/>
    <mergeCell ref="B640:B647"/>
    <mergeCell ref="A648:D648"/>
    <mergeCell ref="A649:A662"/>
    <mergeCell ref="B649:B662"/>
    <mergeCell ref="A633:D633"/>
    <mergeCell ref="A634:A638"/>
    <mergeCell ref="B634:B638"/>
    <mergeCell ref="A639:D639"/>
    <mergeCell ref="A617:A625"/>
    <mergeCell ref="B617:B625"/>
    <mergeCell ref="A626:D626"/>
    <mergeCell ref="A627:A632"/>
    <mergeCell ref="B627:B632"/>
    <mergeCell ref="A610:D610"/>
    <mergeCell ref="A611:A615"/>
    <mergeCell ref="B611:B615"/>
    <mergeCell ref="A616:D616"/>
    <mergeCell ref="A601:A604"/>
    <mergeCell ref="B601:B604"/>
    <mergeCell ref="A605:D605"/>
    <mergeCell ref="A606:A609"/>
    <mergeCell ref="B606:B609"/>
    <mergeCell ref="A595:D595"/>
    <mergeCell ref="A596:A599"/>
    <mergeCell ref="B596:B599"/>
    <mergeCell ref="A600:D600"/>
    <mergeCell ref="A587:A589"/>
    <mergeCell ref="B587:B589"/>
    <mergeCell ref="A590:D590"/>
    <mergeCell ref="A591:A594"/>
    <mergeCell ref="B591:B594"/>
    <mergeCell ref="A577:D577"/>
    <mergeCell ref="A578:A585"/>
    <mergeCell ref="B578:B585"/>
    <mergeCell ref="A586:D586"/>
    <mergeCell ref="A567:A571"/>
    <mergeCell ref="B567:B571"/>
    <mergeCell ref="A572:D572"/>
    <mergeCell ref="A573:A576"/>
    <mergeCell ref="B573:B576"/>
    <mergeCell ref="A559:A563"/>
    <mergeCell ref="B559:B563"/>
    <mergeCell ref="A564:D564"/>
    <mergeCell ref="A566:D566"/>
    <mergeCell ref="A546:D546"/>
    <mergeCell ref="A548:D548"/>
    <mergeCell ref="A551:E551"/>
    <mergeCell ref="A557:A558"/>
    <mergeCell ref="B557:B558"/>
    <mergeCell ref="C557:C558"/>
    <mergeCell ref="D557:D558"/>
    <mergeCell ref="E557:E558"/>
    <mergeCell ref="A528:A534"/>
    <mergeCell ref="B528:B534"/>
    <mergeCell ref="A535:D535"/>
    <mergeCell ref="A536:A545"/>
    <mergeCell ref="B536:B545"/>
    <mergeCell ref="A519:D519"/>
    <mergeCell ref="A520:A526"/>
    <mergeCell ref="B520:B526"/>
    <mergeCell ref="A527:D527"/>
    <mergeCell ref="A510:D510"/>
    <mergeCell ref="A511:A516"/>
    <mergeCell ref="B511:B516"/>
    <mergeCell ref="A517:D517"/>
    <mergeCell ref="A496:A504"/>
    <mergeCell ref="B496:B504"/>
    <mergeCell ref="A505:D505"/>
    <mergeCell ref="A506:A509"/>
    <mergeCell ref="B506:B509"/>
    <mergeCell ref="A487:D487"/>
    <mergeCell ref="A488:A494"/>
    <mergeCell ref="B488:B494"/>
    <mergeCell ref="A495:D495"/>
    <mergeCell ref="A476:A482"/>
    <mergeCell ref="B476:B482"/>
    <mergeCell ref="A483:D483"/>
    <mergeCell ref="A485:D485"/>
    <mergeCell ref="A470:D470"/>
    <mergeCell ref="A471:A474"/>
    <mergeCell ref="B471:B474"/>
    <mergeCell ref="A475:D475"/>
    <mergeCell ref="A455:A463"/>
    <mergeCell ref="B455:B463"/>
    <mergeCell ref="A464:D464"/>
    <mergeCell ref="A465:A469"/>
    <mergeCell ref="B465:B469"/>
    <mergeCell ref="A441:D441"/>
    <mergeCell ref="A442:A453"/>
    <mergeCell ref="B442:B453"/>
    <mergeCell ref="A454:D454"/>
    <mergeCell ref="A418:A426"/>
    <mergeCell ref="B418:B426"/>
    <mergeCell ref="A427:D427"/>
    <mergeCell ref="A428:A440"/>
    <mergeCell ref="B428:B440"/>
    <mergeCell ref="A405:D405"/>
    <mergeCell ref="A406:A416"/>
    <mergeCell ref="B406:B416"/>
    <mergeCell ref="A417:D417"/>
    <mergeCell ref="A393:D393"/>
    <mergeCell ref="A395:D395"/>
    <mergeCell ref="A396:A404"/>
    <mergeCell ref="B396:B404"/>
    <mergeCell ref="A379:A388"/>
    <mergeCell ref="B379:B388"/>
    <mergeCell ref="A389:D389"/>
    <mergeCell ref="A391:D391"/>
    <mergeCell ref="A369:D369"/>
    <mergeCell ref="A370:A377"/>
    <mergeCell ref="B370:B377"/>
    <mergeCell ref="A378:D378"/>
    <mergeCell ref="A355:A361"/>
    <mergeCell ref="B355:B361"/>
    <mergeCell ref="A362:D362"/>
    <mergeCell ref="A363:A368"/>
    <mergeCell ref="B363:B368"/>
    <mergeCell ref="A344:E344"/>
    <mergeCell ref="A345:D345"/>
    <mergeCell ref="A348:D348"/>
    <mergeCell ref="A353:A354"/>
    <mergeCell ref="B353:B354"/>
    <mergeCell ref="C353:C354"/>
    <mergeCell ref="D353:D354"/>
    <mergeCell ref="E353:E354"/>
    <mergeCell ref="A337:D337"/>
    <mergeCell ref="A339:D339"/>
    <mergeCell ref="A341:D341"/>
    <mergeCell ref="A343:D343"/>
    <mergeCell ref="A329:D329"/>
    <mergeCell ref="A331:D331"/>
    <mergeCell ref="A333:D333"/>
    <mergeCell ref="A335:D335"/>
    <mergeCell ref="A321:D321"/>
    <mergeCell ref="A323:D323"/>
    <mergeCell ref="A325:D325"/>
    <mergeCell ref="A327:D327"/>
    <mergeCell ref="A313:D313"/>
    <mergeCell ref="A315:D315"/>
    <mergeCell ref="A317:D317"/>
    <mergeCell ref="A319:D319"/>
    <mergeCell ref="A308:D308"/>
    <mergeCell ref="A309:A310"/>
    <mergeCell ref="B309:B310"/>
    <mergeCell ref="A311:D311"/>
    <mergeCell ref="A301:D301"/>
    <mergeCell ref="A303:D303"/>
    <mergeCell ref="A305:D305"/>
    <mergeCell ref="A306:A307"/>
    <mergeCell ref="B306:B307"/>
    <mergeCell ref="A293:D293"/>
    <mergeCell ref="A295:D295"/>
    <mergeCell ref="A297:D297"/>
    <mergeCell ref="A299:D299"/>
    <mergeCell ref="A287:A288"/>
    <mergeCell ref="B287:B288"/>
    <mergeCell ref="A289:D289"/>
    <mergeCell ref="A291:D291"/>
    <mergeCell ref="A279:E279"/>
    <mergeCell ref="B283:C283"/>
    <mergeCell ref="B284:C284"/>
    <mergeCell ref="A285:A286"/>
    <mergeCell ref="B285:B286"/>
    <mergeCell ref="C285:C286"/>
    <mergeCell ref="D285:D286"/>
    <mergeCell ref="E285:E286"/>
    <mergeCell ref="A270:D270"/>
    <mergeCell ref="A272:D272"/>
    <mergeCell ref="A274:D274"/>
    <mergeCell ref="A276:D276"/>
    <mergeCell ref="A265:D265"/>
    <mergeCell ref="A266:A267"/>
    <mergeCell ref="B266:B267"/>
    <mergeCell ref="A268:D268"/>
    <mergeCell ref="A260:A261"/>
    <mergeCell ref="B260:B261"/>
    <mergeCell ref="A262:D262"/>
    <mergeCell ref="A263:A264"/>
    <mergeCell ref="B263:B264"/>
    <mergeCell ref="A256:D256"/>
    <mergeCell ref="A257:A258"/>
    <mergeCell ref="B257:B258"/>
    <mergeCell ref="A259:D259"/>
    <mergeCell ref="E250:E251"/>
    <mergeCell ref="A252:A253"/>
    <mergeCell ref="B252:B253"/>
    <mergeCell ref="A254:D254"/>
    <mergeCell ref="A250:A251"/>
    <mergeCell ref="B250:B251"/>
    <mergeCell ref="C250:C251"/>
    <mergeCell ref="D250:D251"/>
    <mergeCell ref="A239:D239"/>
    <mergeCell ref="A240:E240"/>
    <mergeCell ref="A241:D241"/>
    <mergeCell ref="A244:E244"/>
    <mergeCell ref="A231:D231"/>
    <mergeCell ref="A232:A236"/>
    <mergeCell ref="B232:B236"/>
    <mergeCell ref="A237:D237"/>
    <mergeCell ref="A221:A225"/>
    <mergeCell ref="B221:B225"/>
    <mergeCell ref="A226:D226"/>
    <mergeCell ref="A227:A230"/>
    <mergeCell ref="B227:B230"/>
    <mergeCell ref="A213:D213"/>
    <mergeCell ref="A214:A219"/>
    <mergeCell ref="B214:B219"/>
    <mergeCell ref="A220:D220"/>
    <mergeCell ref="A205:D205"/>
    <mergeCell ref="A207:D207"/>
    <mergeCell ref="A209:D209"/>
    <mergeCell ref="A211:D211"/>
    <mergeCell ref="E196:E197"/>
    <mergeCell ref="A199:D199"/>
    <mergeCell ref="A201:D201"/>
    <mergeCell ref="A203:D203"/>
    <mergeCell ref="A196:A197"/>
    <mergeCell ref="B196:B197"/>
    <mergeCell ref="C196:C197"/>
    <mergeCell ref="D196:D197"/>
    <mergeCell ref="A182:D182"/>
    <mergeCell ref="A184:D184"/>
    <mergeCell ref="A186:D186"/>
    <mergeCell ref="A189:E189"/>
    <mergeCell ref="A174:E174"/>
    <mergeCell ref="A176:C176"/>
    <mergeCell ref="A177:C177"/>
    <mergeCell ref="A179:C179"/>
    <mergeCell ref="A165:D165"/>
    <mergeCell ref="A167:D167"/>
    <mergeCell ref="A169:D169"/>
    <mergeCell ref="A171:D171"/>
    <mergeCell ref="A157:D157"/>
    <mergeCell ref="A159:D159"/>
    <mergeCell ref="A161:D161"/>
    <mergeCell ref="A163:D163"/>
    <mergeCell ref="A149:D149"/>
    <mergeCell ref="A151:D151"/>
    <mergeCell ref="A153:D153"/>
    <mergeCell ref="A155:D155"/>
    <mergeCell ref="E140:E141"/>
    <mergeCell ref="A143:D143"/>
    <mergeCell ref="A145:D145"/>
    <mergeCell ref="A147:D147"/>
    <mergeCell ref="A140:A141"/>
    <mergeCell ref="B140:B141"/>
    <mergeCell ref="C140:C141"/>
    <mergeCell ref="D140:D141"/>
    <mergeCell ref="A129:D129"/>
    <mergeCell ref="A131:D131"/>
    <mergeCell ref="A134:E134"/>
    <mergeCell ref="A138:C138"/>
    <mergeCell ref="D138:D139"/>
    <mergeCell ref="E138:E139"/>
    <mergeCell ref="A139:C139"/>
    <mergeCell ref="A121:D121"/>
    <mergeCell ref="A123:D123"/>
    <mergeCell ref="A125:D125"/>
    <mergeCell ref="A127:D127"/>
    <mergeCell ref="A115:A116"/>
    <mergeCell ref="B115:B116"/>
    <mergeCell ref="A117:D117"/>
    <mergeCell ref="A119:D119"/>
    <mergeCell ref="A108:D108"/>
    <mergeCell ref="A110:D110"/>
    <mergeCell ref="A112:D112"/>
    <mergeCell ref="A114:D114"/>
    <mergeCell ref="A101:D101"/>
    <mergeCell ref="A103:D103"/>
    <mergeCell ref="A105:D105"/>
    <mergeCell ref="A106:A107"/>
    <mergeCell ref="B106:B107"/>
    <mergeCell ref="A94:D94"/>
    <mergeCell ref="A96:D96"/>
    <mergeCell ref="A98:D98"/>
    <mergeCell ref="A99:A100"/>
    <mergeCell ref="B99:B100"/>
    <mergeCell ref="A89:D89"/>
    <mergeCell ref="A90:A91"/>
    <mergeCell ref="B90:B91"/>
    <mergeCell ref="A92:D92"/>
    <mergeCell ref="A81:D81"/>
    <mergeCell ref="A83:D83"/>
    <mergeCell ref="A85:D85"/>
    <mergeCell ref="A87:D87"/>
    <mergeCell ref="A76:D76"/>
    <mergeCell ref="A77:A78"/>
    <mergeCell ref="B77:B78"/>
    <mergeCell ref="A79:D79"/>
    <mergeCell ref="A71:D71"/>
    <mergeCell ref="A73:D73"/>
    <mergeCell ref="A74:A75"/>
    <mergeCell ref="B74:B75"/>
    <mergeCell ref="A65:A67"/>
    <mergeCell ref="B65:B67"/>
    <mergeCell ref="A68:D68"/>
    <mergeCell ref="A69:A70"/>
    <mergeCell ref="B69:B70"/>
    <mergeCell ref="A61:D61"/>
    <mergeCell ref="A62:A63"/>
    <mergeCell ref="B62:B63"/>
    <mergeCell ref="A64:D64"/>
    <mergeCell ref="A55:A57"/>
    <mergeCell ref="B55:B57"/>
    <mergeCell ref="A58:D58"/>
    <mergeCell ref="A59:A60"/>
    <mergeCell ref="B59:B60"/>
    <mergeCell ref="A51:D51"/>
    <mergeCell ref="A52:A53"/>
    <mergeCell ref="B52:B53"/>
    <mergeCell ref="A54:D54"/>
    <mergeCell ref="A46:D46"/>
    <mergeCell ref="A48:D48"/>
    <mergeCell ref="A49:A50"/>
    <mergeCell ref="B49:B50"/>
    <mergeCell ref="A41:D41"/>
    <mergeCell ref="A43:D43"/>
    <mergeCell ref="A44:A45"/>
    <mergeCell ref="B44:B45"/>
    <mergeCell ref="A34:D34"/>
    <mergeCell ref="A36:D36"/>
    <mergeCell ref="A38:D38"/>
    <mergeCell ref="A39:A40"/>
    <mergeCell ref="B39:B40"/>
    <mergeCell ref="A29:D29"/>
    <mergeCell ref="A30:A31"/>
    <mergeCell ref="B30:B31"/>
    <mergeCell ref="A32:D32"/>
    <mergeCell ref="A23:A25"/>
    <mergeCell ref="B23:B25"/>
    <mergeCell ref="A26:D26"/>
    <mergeCell ref="A27:A28"/>
    <mergeCell ref="B27:B28"/>
    <mergeCell ref="A19:D19"/>
    <mergeCell ref="A20:A21"/>
    <mergeCell ref="B20:B21"/>
    <mergeCell ref="A22:D22"/>
    <mergeCell ref="D13:D14"/>
    <mergeCell ref="E13:E14"/>
    <mergeCell ref="A15:A18"/>
    <mergeCell ref="B15:B18"/>
    <mergeCell ref="A11:C11"/>
    <mergeCell ref="A13:A14"/>
    <mergeCell ref="B13:B14"/>
    <mergeCell ref="C13:C14"/>
    <mergeCell ref="A1:E1"/>
    <mergeCell ref="A2:E2"/>
    <mergeCell ref="A3:E3"/>
    <mergeCell ref="A6:E6"/>
  </mergeCells>
  <printOptions/>
  <pageMargins left="0.75" right="0.75" top="1" bottom="1" header="0.5" footer="0.5"/>
  <pageSetup horizontalDpi="600" verticalDpi="600" orientation="portrait" scale="59" r:id="rId1"/>
  <rowBreaks count="1" manualBreakCount="1">
    <brk id="6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3"/>
  <sheetViews>
    <sheetView workbookViewId="0" topLeftCell="A602">
      <selection activeCell="A465" sqref="A465:D465"/>
    </sheetView>
  </sheetViews>
  <sheetFormatPr defaultColWidth="9.140625" defaultRowHeight="12.75"/>
  <cols>
    <col min="1" max="1" width="27.7109375" style="363" bestFit="1" customWidth="1"/>
    <col min="2" max="2" width="33.00390625" style="364" customWidth="1"/>
    <col min="3" max="3" width="27.8515625" style="363" customWidth="1"/>
    <col min="4" max="4" width="32.140625" style="1" customWidth="1"/>
    <col min="5" max="5" width="23.57421875" style="365" customWidth="1"/>
    <col min="6" max="6" width="18.140625" style="1" customWidth="1"/>
    <col min="7" max="16384" width="9.140625" style="1" customWidth="1"/>
  </cols>
  <sheetData>
    <row r="1" spans="1:5" ht="15" customHeight="1">
      <c r="A1" s="1256" t="s">
        <v>497</v>
      </c>
      <c r="B1" s="1257"/>
      <c r="C1" s="1257"/>
      <c r="D1" s="1257"/>
      <c r="E1" s="1258"/>
    </row>
    <row r="2" spans="1:5" ht="15" customHeight="1">
      <c r="A2" s="1259" t="s">
        <v>498</v>
      </c>
      <c r="B2" s="1260"/>
      <c r="C2" s="1260"/>
      <c r="D2" s="1260"/>
      <c r="E2" s="1261"/>
    </row>
    <row r="3" spans="1:5" ht="15" customHeight="1">
      <c r="A3" s="1259" t="s">
        <v>499</v>
      </c>
      <c r="B3" s="1260"/>
      <c r="C3" s="1260"/>
      <c r="D3" s="1260"/>
      <c r="E3" s="1261"/>
    </row>
    <row r="4" spans="1:5" ht="15" customHeight="1">
      <c r="A4" s="2"/>
      <c r="B4" s="3"/>
      <c r="C4" s="132"/>
      <c r="D4" s="3"/>
      <c r="E4" s="4"/>
    </row>
    <row r="5" spans="1:5" ht="15" customHeight="1">
      <c r="A5" s="2"/>
      <c r="B5" s="3"/>
      <c r="C5" s="132"/>
      <c r="D5" s="3"/>
      <c r="E5" s="4"/>
    </row>
    <row r="6" spans="1:5" ht="15" customHeight="1">
      <c r="A6" s="1262" t="s">
        <v>239</v>
      </c>
      <c r="B6" s="1263"/>
      <c r="C6" s="1263"/>
      <c r="D6" s="1263"/>
      <c r="E6" s="1264"/>
    </row>
    <row r="7" spans="1:5" ht="15" customHeight="1" thickBot="1">
      <c r="A7" s="774"/>
      <c r="B7" s="775"/>
      <c r="C7" s="776"/>
      <c r="D7" s="775"/>
      <c r="E7" s="777"/>
    </row>
    <row r="8" spans="1:6" ht="19.5" customHeight="1" thickBot="1">
      <c r="A8" s="778"/>
      <c r="B8" s="779"/>
      <c r="C8" s="779"/>
      <c r="D8" s="780" t="s">
        <v>501</v>
      </c>
      <c r="E8" s="781" t="s">
        <v>240</v>
      </c>
      <c r="F8" s="782"/>
    </row>
    <row r="9" spans="1:5" ht="32.25" customHeight="1" thickBot="1">
      <c r="A9" s="778"/>
      <c r="B9" s="783"/>
      <c r="C9" s="783"/>
      <c r="D9" s="784" t="s">
        <v>1147</v>
      </c>
      <c r="E9" s="785">
        <v>2359.91</v>
      </c>
    </row>
    <row r="10" spans="1:6" ht="19.5" customHeight="1" thickBot="1">
      <c r="A10" s="778"/>
      <c r="B10" s="783"/>
      <c r="C10" s="783"/>
      <c r="D10" s="786" t="s">
        <v>503</v>
      </c>
      <c r="E10" s="787">
        <v>1399638.28</v>
      </c>
      <c r="F10" s="788"/>
    </row>
    <row r="11" spans="1:5" ht="15" customHeight="1">
      <c r="A11" s="1265"/>
      <c r="B11" s="1266"/>
      <c r="C11" s="1266"/>
      <c r="D11" s="789"/>
      <c r="E11" s="790"/>
    </row>
    <row r="12" spans="1:5" ht="15" customHeight="1" thickBot="1">
      <c r="A12" s="791"/>
      <c r="B12" s="792"/>
      <c r="C12" s="792"/>
      <c r="D12" s="792"/>
      <c r="E12" s="793"/>
    </row>
    <row r="13" spans="1:5" ht="15" customHeight="1">
      <c r="A13" s="1267" t="s">
        <v>504</v>
      </c>
      <c r="B13" s="1269" t="s">
        <v>505</v>
      </c>
      <c r="C13" s="1271" t="s">
        <v>506</v>
      </c>
      <c r="D13" s="1269" t="s">
        <v>507</v>
      </c>
      <c r="E13" s="1395" t="s">
        <v>508</v>
      </c>
    </row>
    <row r="14" spans="1:5" ht="24" customHeight="1" thickBot="1">
      <c r="A14" s="1268"/>
      <c r="B14" s="1270"/>
      <c r="C14" s="1272"/>
      <c r="D14" s="1270"/>
      <c r="E14" s="1396"/>
    </row>
    <row r="15" spans="1:5" ht="30" customHeight="1">
      <c r="A15" s="1223" t="s">
        <v>858</v>
      </c>
      <c r="B15" s="1224" t="s">
        <v>824</v>
      </c>
      <c r="C15" s="798" t="s">
        <v>241</v>
      </c>
      <c r="D15" s="798" t="s">
        <v>242</v>
      </c>
      <c r="E15" s="799">
        <v>80920</v>
      </c>
    </row>
    <row r="16" spans="1:5" ht="29.25" customHeight="1">
      <c r="A16" s="1223"/>
      <c r="B16" s="1224"/>
      <c r="C16" s="800" t="s">
        <v>243</v>
      </c>
      <c r="D16" s="800" t="s">
        <v>244</v>
      </c>
      <c r="E16" s="801">
        <v>47800</v>
      </c>
    </row>
    <row r="17" spans="1:5" ht="18.75" customHeight="1">
      <c r="A17" s="1223"/>
      <c r="B17" s="1224"/>
      <c r="C17" s="800" t="s">
        <v>245</v>
      </c>
      <c r="D17" s="800" t="s">
        <v>246</v>
      </c>
      <c r="E17" s="801">
        <v>5992.71</v>
      </c>
    </row>
    <row r="18" spans="1:5" ht="32.25" customHeight="1" thickBot="1">
      <c r="A18" s="1251"/>
      <c r="B18" s="1235"/>
      <c r="C18" s="802" t="s">
        <v>247</v>
      </c>
      <c r="D18" s="802" t="s">
        <v>248</v>
      </c>
      <c r="E18" s="803">
        <v>13387.5</v>
      </c>
    </row>
    <row r="19" spans="1:5" ht="16.5" thickBot="1">
      <c r="A19" s="1239" t="s">
        <v>520</v>
      </c>
      <c r="B19" s="1240"/>
      <c r="C19" s="1240"/>
      <c r="D19" s="1241"/>
      <c r="E19" s="804">
        <v>148100.21</v>
      </c>
    </row>
    <row r="20" spans="1:5" ht="15" customHeight="1">
      <c r="A20" s="1223" t="s">
        <v>249</v>
      </c>
      <c r="B20" s="1224" t="s">
        <v>824</v>
      </c>
      <c r="C20" s="798" t="s">
        <v>245</v>
      </c>
      <c r="D20" s="798" t="s">
        <v>250</v>
      </c>
      <c r="E20" s="799">
        <v>6499.52</v>
      </c>
    </row>
    <row r="21" spans="1:5" ht="30" customHeight="1" thickBot="1">
      <c r="A21" s="1223"/>
      <c r="B21" s="1224"/>
      <c r="C21" s="805" t="s">
        <v>247</v>
      </c>
      <c r="D21" s="805" t="s">
        <v>251</v>
      </c>
      <c r="E21" s="806">
        <v>13500</v>
      </c>
    </row>
    <row r="22" spans="1:5" ht="16.5" thickBot="1">
      <c r="A22" s="1397" t="s">
        <v>520</v>
      </c>
      <c r="B22" s="1398"/>
      <c r="C22" s="1398"/>
      <c r="D22" s="1399"/>
      <c r="E22" s="807">
        <v>19999.52</v>
      </c>
    </row>
    <row r="23" spans="1:5" ht="15" customHeight="1">
      <c r="A23" s="1250" t="s">
        <v>575</v>
      </c>
      <c r="B23" s="1234" t="s">
        <v>824</v>
      </c>
      <c r="C23" s="809" t="s">
        <v>245</v>
      </c>
      <c r="D23" s="809" t="s">
        <v>252</v>
      </c>
      <c r="E23" s="810">
        <v>3898.93</v>
      </c>
    </row>
    <row r="24" spans="1:5" ht="30.75" thickBot="1">
      <c r="A24" s="1223"/>
      <c r="B24" s="1224"/>
      <c r="C24" s="805" t="s">
        <v>247</v>
      </c>
      <c r="D24" s="805" t="s">
        <v>253</v>
      </c>
      <c r="E24" s="806">
        <v>5393.7</v>
      </c>
    </row>
    <row r="25" spans="1:5" ht="16.5" thickBot="1">
      <c r="A25" s="1397" t="s">
        <v>520</v>
      </c>
      <c r="B25" s="1398"/>
      <c r="C25" s="1398"/>
      <c r="D25" s="1399"/>
      <c r="E25" s="807">
        <v>9292.63</v>
      </c>
    </row>
    <row r="26" spans="1:5" ht="15" customHeight="1">
      <c r="A26" s="1250" t="s">
        <v>254</v>
      </c>
      <c r="B26" s="1234" t="s">
        <v>824</v>
      </c>
      <c r="C26" s="809" t="s">
        <v>245</v>
      </c>
      <c r="D26" s="809" t="s">
        <v>255</v>
      </c>
      <c r="E26" s="810">
        <v>5668.53</v>
      </c>
    </row>
    <row r="27" spans="1:5" ht="30.75" thickBot="1">
      <c r="A27" s="1223"/>
      <c r="B27" s="1224"/>
      <c r="C27" s="805" t="s">
        <v>247</v>
      </c>
      <c r="D27" s="805" t="s">
        <v>256</v>
      </c>
      <c r="E27" s="806">
        <v>10746.9</v>
      </c>
    </row>
    <row r="28" spans="1:5" ht="16.5" thickBot="1">
      <c r="A28" s="1397" t="s">
        <v>520</v>
      </c>
      <c r="B28" s="1398"/>
      <c r="C28" s="1398"/>
      <c r="D28" s="1399"/>
      <c r="E28" s="807">
        <v>16415.43</v>
      </c>
    </row>
    <row r="29" spans="1:5" ht="30">
      <c r="A29" s="1250" t="s">
        <v>617</v>
      </c>
      <c r="B29" s="1234" t="s">
        <v>824</v>
      </c>
      <c r="C29" s="809" t="s">
        <v>245</v>
      </c>
      <c r="D29" s="809" t="s">
        <v>257</v>
      </c>
      <c r="E29" s="810">
        <v>4757.05</v>
      </c>
    </row>
    <row r="30" spans="1:5" ht="30.75" thickBot="1">
      <c r="A30" s="1251"/>
      <c r="B30" s="1235"/>
      <c r="C30" s="802" t="s">
        <v>247</v>
      </c>
      <c r="D30" s="802" t="s">
        <v>258</v>
      </c>
      <c r="E30" s="803">
        <v>8091.9</v>
      </c>
    </row>
    <row r="31" spans="1:5" ht="16.5" thickBot="1">
      <c r="A31" s="1397" t="s">
        <v>520</v>
      </c>
      <c r="B31" s="1398"/>
      <c r="C31" s="1398"/>
      <c r="D31" s="1399"/>
      <c r="E31" s="811">
        <v>12848.95</v>
      </c>
    </row>
    <row r="32" spans="1:5" ht="30">
      <c r="A32" s="1250" t="s">
        <v>259</v>
      </c>
      <c r="B32" s="1234" t="s">
        <v>824</v>
      </c>
      <c r="C32" s="809" t="s">
        <v>245</v>
      </c>
      <c r="D32" s="809" t="s">
        <v>260</v>
      </c>
      <c r="E32" s="810">
        <v>2397.16</v>
      </c>
    </row>
    <row r="33" spans="1:5" ht="30">
      <c r="A33" s="1223"/>
      <c r="B33" s="1224"/>
      <c r="C33" s="812" t="s">
        <v>247</v>
      </c>
      <c r="D33" s="812" t="s">
        <v>261</v>
      </c>
      <c r="E33" s="813">
        <v>5400</v>
      </c>
    </row>
    <row r="34" spans="1:5" ht="16.5" thickBot="1">
      <c r="A34" s="1223"/>
      <c r="B34" s="1224"/>
      <c r="C34" s="805" t="s">
        <v>262</v>
      </c>
      <c r="D34" s="805" t="s">
        <v>263</v>
      </c>
      <c r="E34" s="806">
        <v>45000</v>
      </c>
    </row>
    <row r="35" spans="1:5" ht="16.5" thickBot="1">
      <c r="A35" s="1239" t="s">
        <v>520</v>
      </c>
      <c r="B35" s="1240"/>
      <c r="C35" s="1240"/>
      <c r="D35" s="1241"/>
      <c r="E35" s="804">
        <v>52797.16</v>
      </c>
    </row>
    <row r="36" spans="1:5" ht="30">
      <c r="A36" s="1250" t="s">
        <v>558</v>
      </c>
      <c r="B36" s="1234" t="s">
        <v>824</v>
      </c>
      <c r="C36" s="809" t="s">
        <v>245</v>
      </c>
      <c r="D36" s="809" t="s">
        <v>260</v>
      </c>
      <c r="E36" s="810">
        <v>5999.98</v>
      </c>
    </row>
    <row r="37" spans="1:5" ht="30">
      <c r="A37" s="1223"/>
      <c r="B37" s="1224"/>
      <c r="C37" s="800" t="s">
        <v>247</v>
      </c>
      <c r="D37" s="800" t="s">
        <v>264</v>
      </c>
      <c r="E37" s="801">
        <v>13494.6</v>
      </c>
    </row>
    <row r="38" spans="1:5" ht="30.75" thickBot="1">
      <c r="A38" s="1251"/>
      <c r="B38" s="1235"/>
      <c r="C38" s="802" t="s">
        <v>552</v>
      </c>
      <c r="D38" s="802" t="s">
        <v>265</v>
      </c>
      <c r="E38" s="803">
        <v>39561.3</v>
      </c>
    </row>
    <row r="39" spans="1:5" ht="16.5" thickBot="1">
      <c r="A39" s="1239" t="s">
        <v>520</v>
      </c>
      <c r="B39" s="1240"/>
      <c r="C39" s="1240"/>
      <c r="D39" s="1241"/>
      <c r="E39" s="804">
        <v>59055.88</v>
      </c>
    </row>
    <row r="40" spans="1:5" ht="30">
      <c r="A40" s="1223" t="s">
        <v>851</v>
      </c>
      <c r="B40" s="1224" t="s">
        <v>824</v>
      </c>
      <c r="C40" s="798" t="s">
        <v>245</v>
      </c>
      <c r="D40" s="798" t="s">
        <v>266</v>
      </c>
      <c r="E40" s="799">
        <v>6473.47</v>
      </c>
    </row>
    <row r="41" spans="1:5" ht="30.75" thickBot="1">
      <c r="A41" s="1251"/>
      <c r="B41" s="1235"/>
      <c r="C41" s="802" t="s">
        <v>247</v>
      </c>
      <c r="D41" s="802" t="s">
        <v>251</v>
      </c>
      <c r="E41" s="803">
        <v>13121.1</v>
      </c>
    </row>
    <row r="42" spans="1:5" ht="16.5" thickBot="1">
      <c r="A42" s="1239" t="s">
        <v>520</v>
      </c>
      <c r="B42" s="1240"/>
      <c r="C42" s="1240"/>
      <c r="D42" s="1241"/>
      <c r="E42" s="814">
        <v>19594.57</v>
      </c>
    </row>
    <row r="43" spans="1:5" ht="30">
      <c r="A43" s="1250" t="s">
        <v>588</v>
      </c>
      <c r="B43" s="1234" t="s">
        <v>824</v>
      </c>
      <c r="C43" s="809" t="s">
        <v>245</v>
      </c>
      <c r="D43" s="809" t="s">
        <v>267</v>
      </c>
      <c r="E43" s="810">
        <v>6499.8</v>
      </c>
    </row>
    <row r="44" spans="1:5" ht="30.75" thickBot="1">
      <c r="A44" s="1251"/>
      <c r="B44" s="1235"/>
      <c r="C44" s="802" t="s">
        <v>247</v>
      </c>
      <c r="D44" s="802" t="s">
        <v>268</v>
      </c>
      <c r="E44" s="803">
        <v>13441.5</v>
      </c>
    </row>
    <row r="45" spans="1:5" ht="16.5" thickBot="1">
      <c r="A45" s="1239" t="s">
        <v>520</v>
      </c>
      <c r="B45" s="1240"/>
      <c r="C45" s="1240"/>
      <c r="D45" s="1241"/>
      <c r="E45" s="814">
        <v>19941.3</v>
      </c>
    </row>
    <row r="46" spans="1:5" ht="30">
      <c r="A46" s="1250" t="s">
        <v>532</v>
      </c>
      <c r="B46" s="1234" t="s">
        <v>824</v>
      </c>
      <c r="C46" s="809" t="s">
        <v>245</v>
      </c>
      <c r="D46" s="809" t="s">
        <v>269</v>
      </c>
      <c r="E46" s="810">
        <v>4798.04</v>
      </c>
    </row>
    <row r="47" spans="1:5" ht="30.75" thickBot="1">
      <c r="A47" s="1223"/>
      <c r="B47" s="1224"/>
      <c r="C47" s="805" t="s">
        <v>247</v>
      </c>
      <c r="D47" s="805" t="s">
        <v>270</v>
      </c>
      <c r="E47" s="806">
        <v>10799.1</v>
      </c>
    </row>
    <row r="48" spans="1:5" ht="16.5" thickBot="1">
      <c r="A48" s="1239" t="s">
        <v>520</v>
      </c>
      <c r="B48" s="1240"/>
      <c r="C48" s="1240"/>
      <c r="D48" s="1241"/>
      <c r="E48" s="804">
        <f>E46+E47</f>
        <v>15597.14</v>
      </c>
    </row>
    <row r="49" spans="1:5" ht="30">
      <c r="A49" s="1250" t="s">
        <v>271</v>
      </c>
      <c r="B49" s="1234" t="s">
        <v>824</v>
      </c>
      <c r="C49" s="809" t="s">
        <v>245</v>
      </c>
      <c r="D49" s="809" t="s">
        <v>272</v>
      </c>
      <c r="E49" s="810">
        <v>7697.48</v>
      </c>
    </row>
    <row r="50" spans="1:5" ht="30.75" customHeight="1" thickBot="1">
      <c r="A50" s="1251"/>
      <c r="B50" s="1235"/>
      <c r="C50" s="802" t="s">
        <v>247</v>
      </c>
      <c r="D50" s="802" t="s">
        <v>273</v>
      </c>
      <c r="E50" s="803">
        <v>16141.5</v>
      </c>
    </row>
    <row r="51" spans="1:5" ht="16.5" thickBot="1">
      <c r="A51" s="1239" t="s">
        <v>520</v>
      </c>
      <c r="B51" s="1240"/>
      <c r="C51" s="1240"/>
      <c r="D51" s="1241"/>
      <c r="E51" s="814">
        <v>23838.98</v>
      </c>
    </row>
    <row r="52" spans="1:5" ht="15" customHeight="1">
      <c r="A52" s="1250" t="s">
        <v>837</v>
      </c>
      <c r="B52" s="1234" t="s">
        <v>824</v>
      </c>
      <c r="C52" s="809" t="s">
        <v>245</v>
      </c>
      <c r="D52" s="809" t="s">
        <v>272</v>
      </c>
      <c r="E52" s="810">
        <v>6995.37</v>
      </c>
    </row>
    <row r="53" spans="1:5" ht="30.75" customHeight="1" thickBot="1">
      <c r="A53" s="1223"/>
      <c r="B53" s="1224"/>
      <c r="C53" s="805" t="s">
        <v>247</v>
      </c>
      <c r="D53" s="805" t="s">
        <v>274</v>
      </c>
      <c r="E53" s="806">
        <v>13398.3</v>
      </c>
    </row>
    <row r="54" spans="1:5" ht="16.5" thickBot="1">
      <c r="A54" s="1239" t="s">
        <v>520</v>
      </c>
      <c r="B54" s="1240"/>
      <c r="C54" s="1240"/>
      <c r="D54" s="1241"/>
      <c r="E54" s="804">
        <v>20393.67</v>
      </c>
    </row>
    <row r="55" spans="1:5" ht="30">
      <c r="A55" s="1250" t="s">
        <v>610</v>
      </c>
      <c r="B55" s="1234" t="s">
        <v>824</v>
      </c>
      <c r="C55" s="809" t="s">
        <v>245</v>
      </c>
      <c r="D55" s="809" t="s">
        <v>275</v>
      </c>
      <c r="E55" s="810">
        <v>7193.47</v>
      </c>
    </row>
    <row r="56" spans="1:5" ht="30">
      <c r="A56" s="1223"/>
      <c r="B56" s="1224"/>
      <c r="C56" s="800" t="s">
        <v>247</v>
      </c>
      <c r="D56" s="800" t="s">
        <v>276</v>
      </c>
      <c r="E56" s="801">
        <v>16199.1</v>
      </c>
    </row>
    <row r="57" spans="1:5" ht="30.75" thickBot="1">
      <c r="A57" s="1251"/>
      <c r="B57" s="1235"/>
      <c r="C57" s="802" t="s">
        <v>552</v>
      </c>
      <c r="D57" s="802" t="s">
        <v>277</v>
      </c>
      <c r="E57" s="803">
        <v>76036.5</v>
      </c>
    </row>
    <row r="58" spans="1:5" ht="16.5" thickBot="1">
      <c r="A58" s="1239" t="s">
        <v>520</v>
      </c>
      <c r="B58" s="1240"/>
      <c r="C58" s="1240"/>
      <c r="D58" s="1241"/>
      <c r="E58" s="804">
        <v>99429.07</v>
      </c>
    </row>
    <row r="59" spans="1:5" ht="30">
      <c r="A59" s="1223" t="s">
        <v>860</v>
      </c>
      <c r="B59" s="1224" t="s">
        <v>824</v>
      </c>
      <c r="C59" s="798" t="s">
        <v>245</v>
      </c>
      <c r="D59" s="798" t="s">
        <v>278</v>
      </c>
      <c r="E59" s="799">
        <v>5565.57</v>
      </c>
    </row>
    <row r="60" spans="1:5" ht="16.5" customHeight="1" thickBot="1">
      <c r="A60" s="1251"/>
      <c r="B60" s="1235"/>
      <c r="C60" s="802" t="s">
        <v>247</v>
      </c>
      <c r="D60" s="802" t="s">
        <v>279</v>
      </c>
      <c r="E60" s="803">
        <v>8093.7</v>
      </c>
    </row>
    <row r="61" spans="1:6" ht="16.5" thickBot="1">
      <c r="A61" s="1329" t="s">
        <v>520</v>
      </c>
      <c r="B61" s="1341"/>
      <c r="C61" s="1341"/>
      <c r="D61" s="1400"/>
      <c r="E61" s="814">
        <v>13659.27</v>
      </c>
      <c r="F61" s="39"/>
    </row>
    <row r="62" spans="1:6" ht="30">
      <c r="A62" s="1250" t="s">
        <v>280</v>
      </c>
      <c r="B62" s="1234" t="s">
        <v>824</v>
      </c>
      <c r="C62" s="809" t="s">
        <v>245</v>
      </c>
      <c r="D62" s="809" t="s">
        <v>281</v>
      </c>
      <c r="E62" s="810">
        <v>6298.6</v>
      </c>
      <c r="F62" s="39"/>
    </row>
    <row r="63" spans="1:6" ht="30.75" thickBot="1">
      <c r="A63" s="1251"/>
      <c r="B63" s="1235"/>
      <c r="C63" s="802" t="s">
        <v>247</v>
      </c>
      <c r="D63" s="802" t="s">
        <v>274</v>
      </c>
      <c r="E63" s="803">
        <v>10798.2</v>
      </c>
      <c r="F63" s="474"/>
    </row>
    <row r="64" spans="1:6" ht="16.5" thickBot="1">
      <c r="A64" s="1239" t="s">
        <v>520</v>
      </c>
      <c r="B64" s="1240"/>
      <c r="C64" s="1240"/>
      <c r="D64" s="1241"/>
      <c r="E64" s="814">
        <v>17096.8</v>
      </c>
      <c r="F64" s="39"/>
    </row>
    <row r="65" spans="1:6" ht="32.25" customHeight="1">
      <c r="A65" s="1250" t="s">
        <v>838</v>
      </c>
      <c r="B65" s="1234" t="s">
        <v>824</v>
      </c>
      <c r="C65" s="809" t="s">
        <v>245</v>
      </c>
      <c r="D65" s="809" t="s">
        <v>282</v>
      </c>
      <c r="E65" s="810">
        <v>4096.73</v>
      </c>
      <c r="F65" s="39"/>
    </row>
    <row r="66" spans="1:6" ht="30" customHeight="1">
      <c r="A66" s="1223"/>
      <c r="B66" s="1224"/>
      <c r="C66" s="812" t="s">
        <v>247</v>
      </c>
      <c r="D66" s="812" t="s">
        <v>279</v>
      </c>
      <c r="E66" s="813">
        <v>8092.8</v>
      </c>
      <c r="F66" s="39"/>
    </row>
    <row r="67" spans="1:6" ht="34.5" customHeight="1" thickBot="1">
      <c r="A67" s="1251"/>
      <c r="B67" s="1235"/>
      <c r="C67" s="802" t="s">
        <v>552</v>
      </c>
      <c r="D67" s="802" t="s">
        <v>581</v>
      </c>
      <c r="E67" s="803">
        <v>2005.2</v>
      </c>
      <c r="F67" s="474"/>
    </row>
    <row r="68" spans="1:6" ht="16.5" thickBot="1">
      <c r="A68" s="1239" t="s">
        <v>520</v>
      </c>
      <c r="B68" s="1240"/>
      <c r="C68" s="1240"/>
      <c r="D68" s="1241"/>
      <c r="E68" s="814">
        <v>14194.73</v>
      </c>
      <c r="F68" s="39"/>
    </row>
    <row r="69" spans="1:6" ht="30">
      <c r="A69" s="1250" t="s">
        <v>283</v>
      </c>
      <c r="B69" s="1234" t="s">
        <v>824</v>
      </c>
      <c r="C69" s="809" t="s">
        <v>245</v>
      </c>
      <c r="D69" s="809" t="s">
        <v>276</v>
      </c>
      <c r="E69" s="810">
        <v>5298.93</v>
      </c>
      <c r="F69" s="39"/>
    </row>
    <row r="70" spans="1:5" ht="30.75" thickBot="1">
      <c r="A70" s="1251"/>
      <c r="B70" s="1235"/>
      <c r="C70" s="802" t="s">
        <v>247</v>
      </c>
      <c r="D70" s="802" t="s">
        <v>284</v>
      </c>
      <c r="E70" s="815">
        <v>10790.1</v>
      </c>
    </row>
    <row r="71" spans="1:5" ht="16.5" thickBot="1">
      <c r="A71" s="1239" t="s">
        <v>520</v>
      </c>
      <c r="B71" s="1240"/>
      <c r="C71" s="1240"/>
      <c r="D71" s="1241"/>
      <c r="E71" s="816">
        <v>16089.03</v>
      </c>
    </row>
    <row r="72" spans="1:5" ht="30">
      <c r="A72" s="1250" t="s">
        <v>613</v>
      </c>
      <c r="B72" s="1234" t="s">
        <v>824</v>
      </c>
      <c r="C72" s="809" t="s">
        <v>245</v>
      </c>
      <c r="D72" s="809" t="s">
        <v>285</v>
      </c>
      <c r="E72" s="810">
        <v>8395.65</v>
      </c>
    </row>
    <row r="73" spans="1:6" ht="30.75" thickBot="1">
      <c r="A73" s="1251"/>
      <c r="B73" s="1235"/>
      <c r="C73" s="802" t="s">
        <v>247</v>
      </c>
      <c r="D73" s="802" t="s">
        <v>286</v>
      </c>
      <c r="E73" s="803">
        <v>18886.5</v>
      </c>
      <c r="F73" s="474"/>
    </row>
    <row r="74" spans="1:5" ht="16.5" thickBot="1">
      <c r="A74" s="1239" t="s">
        <v>520</v>
      </c>
      <c r="B74" s="1240"/>
      <c r="C74" s="1240"/>
      <c r="D74" s="1241"/>
      <c r="E74" s="814">
        <v>27282.15</v>
      </c>
    </row>
    <row r="75" spans="1:6" ht="30">
      <c r="A75" s="1250" t="s">
        <v>597</v>
      </c>
      <c r="B75" s="1234" t="s">
        <v>824</v>
      </c>
      <c r="C75" s="809" t="s">
        <v>245</v>
      </c>
      <c r="D75" s="809" t="s">
        <v>287</v>
      </c>
      <c r="E75" s="817">
        <v>6998.03</v>
      </c>
      <c r="F75" s="474"/>
    </row>
    <row r="76" spans="1:5" ht="30.75" thickBot="1">
      <c r="A76" s="1251"/>
      <c r="B76" s="1235"/>
      <c r="C76" s="802" t="s">
        <v>247</v>
      </c>
      <c r="D76" s="802" t="s">
        <v>288</v>
      </c>
      <c r="E76" s="818">
        <v>13493.7</v>
      </c>
    </row>
    <row r="77" spans="1:5" ht="16.5" thickBot="1">
      <c r="A77" s="1239" t="s">
        <v>520</v>
      </c>
      <c r="B77" s="1240"/>
      <c r="C77" s="1240"/>
      <c r="D77" s="1241"/>
      <c r="E77" s="814">
        <v>20491.73</v>
      </c>
    </row>
    <row r="78" spans="1:5" ht="30">
      <c r="A78" s="1250" t="s">
        <v>600</v>
      </c>
      <c r="B78" s="1234" t="s">
        <v>824</v>
      </c>
      <c r="C78" s="809" t="s">
        <v>245</v>
      </c>
      <c r="D78" s="809" t="s">
        <v>289</v>
      </c>
      <c r="E78" s="810">
        <v>6299.1</v>
      </c>
    </row>
    <row r="79" spans="1:6" ht="30">
      <c r="A79" s="1223"/>
      <c r="B79" s="1224"/>
      <c r="C79" s="800" t="s">
        <v>290</v>
      </c>
      <c r="D79" s="800" t="s">
        <v>251</v>
      </c>
      <c r="E79" s="801">
        <v>10789.2</v>
      </c>
      <c r="F79" s="39"/>
    </row>
    <row r="80" spans="1:6" ht="30.75" thickBot="1">
      <c r="A80" s="1251"/>
      <c r="B80" s="1235"/>
      <c r="C80" s="819" t="s">
        <v>552</v>
      </c>
      <c r="D80" s="802" t="s">
        <v>560</v>
      </c>
      <c r="E80" s="803">
        <v>8569.8</v>
      </c>
      <c r="F80" s="482"/>
    </row>
    <row r="81" spans="1:6" ht="16.5" thickBot="1">
      <c r="A81" s="1239" t="s">
        <v>520</v>
      </c>
      <c r="B81" s="1240"/>
      <c r="C81" s="1240"/>
      <c r="D81" s="1241"/>
      <c r="E81" s="804">
        <v>25658.1</v>
      </c>
      <c r="F81" s="39"/>
    </row>
    <row r="82" spans="1:5" ht="30">
      <c r="A82" s="1223" t="s">
        <v>509</v>
      </c>
      <c r="B82" s="1224" t="s">
        <v>824</v>
      </c>
      <c r="C82" s="798" t="s">
        <v>245</v>
      </c>
      <c r="D82" s="798" t="s">
        <v>291</v>
      </c>
      <c r="E82" s="799">
        <v>4558.41</v>
      </c>
    </row>
    <row r="83" spans="1:5" ht="30">
      <c r="A83" s="1223"/>
      <c r="B83" s="1224"/>
      <c r="C83" s="812" t="s">
        <v>247</v>
      </c>
      <c r="D83" s="812" t="s">
        <v>279</v>
      </c>
      <c r="E83" s="813">
        <v>8100</v>
      </c>
    </row>
    <row r="84" spans="1:6" ht="30.75" thickBot="1">
      <c r="A84" s="1251"/>
      <c r="B84" s="1235"/>
      <c r="C84" s="802" t="s">
        <v>552</v>
      </c>
      <c r="D84" s="802" t="s">
        <v>560</v>
      </c>
      <c r="E84" s="803">
        <v>162</v>
      </c>
      <c r="F84" s="39"/>
    </row>
    <row r="85" spans="1:6" ht="16.5" thickBot="1">
      <c r="A85" s="1239" t="s">
        <v>520</v>
      </c>
      <c r="B85" s="1240"/>
      <c r="C85" s="1240"/>
      <c r="D85" s="1241"/>
      <c r="E85" s="814">
        <v>12820.41</v>
      </c>
      <c r="F85" s="482"/>
    </row>
    <row r="86" spans="1:6" ht="30">
      <c r="A86" s="1250" t="s">
        <v>604</v>
      </c>
      <c r="B86" s="1234" t="s">
        <v>824</v>
      </c>
      <c r="C86" s="809" t="s">
        <v>245</v>
      </c>
      <c r="D86" s="809" t="s">
        <v>292</v>
      </c>
      <c r="E86" s="810">
        <v>7645.32</v>
      </c>
      <c r="F86" s="39"/>
    </row>
    <row r="87" spans="1:5" ht="30.75" thickBot="1">
      <c r="A87" s="1251"/>
      <c r="B87" s="1235"/>
      <c r="C87" s="802" t="s">
        <v>247</v>
      </c>
      <c r="D87" s="802" t="s">
        <v>293</v>
      </c>
      <c r="E87" s="803">
        <v>16192.8</v>
      </c>
    </row>
    <row r="88" spans="1:5" ht="16.5" thickBot="1">
      <c r="A88" s="1239" t="s">
        <v>520</v>
      </c>
      <c r="B88" s="1240"/>
      <c r="C88" s="1240"/>
      <c r="D88" s="1241"/>
      <c r="E88" s="814">
        <v>23838.12</v>
      </c>
    </row>
    <row r="89" spans="1:5" ht="30">
      <c r="A89" s="1250" t="s">
        <v>579</v>
      </c>
      <c r="B89" s="1234" t="s">
        <v>824</v>
      </c>
      <c r="C89" s="809" t="s">
        <v>245</v>
      </c>
      <c r="D89" s="809" t="s">
        <v>294</v>
      </c>
      <c r="E89" s="810">
        <v>5997.84</v>
      </c>
    </row>
    <row r="90" spans="1:5" ht="30.75" thickBot="1">
      <c r="A90" s="1251"/>
      <c r="B90" s="1235"/>
      <c r="C90" s="802" t="s">
        <v>247</v>
      </c>
      <c r="D90" s="802" t="s">
        <v>295</v>
      </c>
      <c r="E90" s="803">
        <v>13485.6</v>
      </c>
    </row>
    <row r="91" spans="1:5" ht="16.5" thickBot="1">
      <c r="A91" s="1239" t="s">
        <v>520</v>
      </c>
      <c r="B91" s="1240"/>
      <c r="C91" s="1240"/>
      <c r="D91" s="1241"/>
      <c r="E91" s="814">
        <v>19483.44</v>
      </c>
    </row>
    <row r="92" spans="1:5" ht="30.75" thickBot="1">
      <c r="A92" s="820" t="s">
        <v>602</v>
      </c>
      <c r="B92" s="821" t="s">
        <v>824</v>
      </c>
      <c r="C92" s="822" t="s">
        <v>245</v>
      </c>
      <c r="D92" s="822" t="s">
        <v>296</v>
      </c>
      <c r="E92" s="823">
        <v>4099.55</v>
      </c>
    </row>
    <row r="93" spans="1:5" ht="16.5" thickBot="1">
      <c r="A93" s="1236" t="s">
        <v>520</v>
      </c>
      <c r="B93" s="1237"/>
      <c r="C93" s="1237"/>
      <c r="D93" s="1238"/>
      <c r="E93" s="814">
        <v>4099.55</v>
      </c>
    </row>
    <row r="94" spans="1:5" ht="30">
      <c r="A94" s="1250" t="s">
        <v>584</v>
      </c>
      <c r="B94" s="1234" t="s">
        <v>824</v>
      </c>
      <c r="C94" s="809" t="s">
        <v>245</v>
      </c>
      <c r="D94" s="809" t="s">
        <v>282</v>
      </c>
      <c r="E94" s="810">
        <v>3599.95</v>
      </c>
    </row>
    <row r="95" spans="1:5" ht="30.75" thickBot="1">
      <c r="A95" s="1251"/>
      <c r="B95" s="1235"/>
      <c r="C95" s="802" t="s">
        <v>247</v>
      </c>
      <c r="D95" s="802" t="s">
        <v>256</v>
      </c>
      <c r="E95" s="803">
        <v>8091</v>
      </c>
    </row>
    <row r="96" spans="1:5" ht="16.5" thickBot="1">
      <c r="A96" s="1239" t="s">
        <v>520</v>
      </c>
      <c r="B96" s="1240"/>
      <c r="C96" s="1240"/>
      <c r="D96" s="1241"/>
      <c r="E96" s="814">
        <v>11690.95</v>
      </c>
    </row>
    <row r="97" spans="1:5" ht="15.75" customHeight="1">
      <c r="A97" s="1250" t="s">
        <v>832</v>
      </c>
      <c r="B97" s="1234" t="s">
        <v>824</v>
      </c>
      <c r="C97" s="809" t="s">
        <v>245</v>
      </c>
      <c r="D97" s="809" t="s">
        <v>291</v>
      </c>
      <c r="E97" s="810">
        <v>4022.04</v>
      </c>
    </row>
    <row r="98" spans="1:5" ht="15.75" customHeight="1" thickBot="1">
      <c r="A98" s="1251"/>
      <c r="B98" s="1235"/>
      <c r="C98" s="802" t="s">
        <v>247</v>
      </c>
      <c r="D98" s="802" t="s">
        <v>288</v>
      </c>
      <c r="E98" s="803">
        <v>8091</v>
      </c>
    </row>
    <row r="99" spans="1:5" ht="16.5" customHeight="1" thickBot="1">
      <c r="A99" s="1239" t="s">
        <v>520</v>
      </c>
      <c r="B99" s="1240"/>
      <c r="C99" s="1240"/>
      <c r="D99" s="1241"/>
      <c r="E99" s="814">
        <v>12113.04</v>
      </c>
    </row>
    <row r="100" spans="1:5" ht="30">
      <c r="A100" s="1250" t="s">
        <v>834</v>
      </c>
      <c r="B100" s="1234" t="s">
        <v>824</v>
      </c>
      <c r="C100" s="809" t="s">
        <v>245</v>
      </c>
      <c r="D100" s="809" t="s">
        <v>297</v>
      </c>
      <c r="E100" s="810">
        <v>5992.8</v>
      </c>
    </row>
    <row r="101" spans="1:5" ht="30">
      <c r="A101" s="1223"/>
      <c r="B101" s="1224"/>
      <c r="C101" s="812" t="s">
        <v>247</v>
      </c>
      <c r="D101" s="812" t="s">
        <v>268</v>
      </c>
      <c r="E101" s="813">
        <v>13495.5</v>
      </c>
    </row>
    <row r="102" spans="1:5" ht="20.25" customHeight="1" thickBot="1">
      <c r="A102" s="1251"/>
      <c r="B102" s="1235"/>
      <c r="C102" s="802" t="s">
        <v>552</v>
      </c>
      <c r="D102" s="802" t="s">
        <v>581</v>
      </c>
      <c r="E102" s="803">
        <v>4783.5</v>
      </c>
    </row>
    <row r="103" spans="1:5" ht="16.5" thickBot="1">
      <c r="A103" s="1239" t="s">
        <v>520</v>
      </c>
      <c r="B103" s="1240"/>
      <c r="C103" s="1240"/>
      <c r="D103" s="1241"/>
      <c r="E103" s="814">
        <v>24271.8</v>
      </c>
    </row>
    <row r="104" spans="1:5" ht="30">
      <c r="A104" s="1250" t="s">
        <v>298</v>
      </c>
      <c r="B104" s="1234" t="s">
        <v>824</v>
      </c>
      <c r="C104" s="809" t="s">
        <v>245</v>
      </c>
      <c r="D104" s="809" t="s">
        <v>297</v>
      </c>
      <c r="E104" s="810">
        <v>3895.62</v>
      </c>
    </row>
    <row r="105" spans="1:5" ht="30.75" thickBot="1">
      <c r="A105" s="1251"/>
      <c r="B105" s="1235"/>
      <c r="C105" s="802" t="s">
        <v>247</v>
      </c>
      <c r="D105" s="802" t="s">
        <v>279</v>
      </c>
      <c r="E105" s="803">
        <v>5396.4</v>
      </c>
    </row>
    <row r="106" spans="1:5" ht="16.5" thickBot="1">
      <c r="A106" s="1239" t="s">
        <v>520</v>
      </c>
      <c r="B106" s="1240"/>
      <c r="C106" s="1240"/>
      <c r="D106" s="1241"/>
      <c r="E106" s="814">
        <v>9292.02</v>
      </c>
    </row>
    <row r="107" spans="1:5" ht="30">
      <c r="A107" s="1250" t="s">
        <v>596</v>
      </c>
      <c r="B107" s="1234" t="s">
        <v>824</v>
      </c>
      <c r="C107" s="809" t="s">
        <v>245</v>
      </c>
      <c r="D107" s="809" t="s">
        <v>281</v>
      </c>
      <c r="E107" s="810">
        <v>5092.06</v>
      </c>
    </row>
    <row r="108" spans="1:5" ht="30.75" thickBot="1">
      <c r="A108" s="1251"/>
      <c r="B108" s="1235"/>
      <c r="C108" s="802" t="s">
        <v>247</v>
      </c>
      <c r="D108" s="802" t="s">
        <v>279</v>
      </c>
      <c r="E108" s="803">
        <v>8092.8</v>
      </c>
    </row>
    <row r="109" spans="1:5" ht="15.75">
      <c r="A109" s="1242" t="s">
        <v>520</v>
      </c>
      <c r="B109" s="1232"/>
      <c r="C109" s="1232"/>
      <c r="D109" s="1233"/>
      <c r="E109" s="814">
        <v>13184.86</v>
      </c>
    </row>
    <row r="110" spans="1:5" ht="30">
      <c r="A110" s="1401" t="s">
        <v>823</v>
      </c>
      <c r="B110" s="1401" t="s">
        <v>824</v>
      </c>
      <c r="C110" s="800" t="s">
        <v>245</v>
      </c>
      <c r="D110" s="800" t="s">
        <v>289</v>
      </c>
      <c r="E110" s="824">
        <v>5798.89</v>
      </c>
    </row>
    <row r="111" spans="1:5" ht="30">
      <c r="A111" s="1224"/>
      <c r="B111" s="1224"/>
      <c r="C111" s="800" t="s">
        <v>247</v>
      </c>
      <c r="D111" s="800" t="s">
        <v>288</v>
      </c>
      <c r="E111" s="824">
        <v>10800</v>
      </c>
    </row>
    <row r="112" spans="1:5" ht="16.5" thickBot="1">
      <c r="A112" s="1236" t="s">
        <v>520</v>
      </c>
      <c r="B112" s="1237"/>
      <c r="C112" s="1237"/>
      <c r="D112" s="1238"/>
      <c r="E112" s="814">
        <f>E110+E111</f>
        <v>16598.89</v>
      </c>
    </row>
    <row r="113" spans="1:5" ht="30">
      <c r="A113" s="1250" t="s">
        <v>565</v>
      </c>
      <c r="B113" s="1234" t="s">
        <v>824</v>
      </c>
      <c r="C113" s="809" t="s">
        <v>245</v>
      </c>
      <c r="D113" s="809" t="s">
        <v>286</v>
      </c>
      <c r="E113" s="810">
        <v>5368.54</v>
      </c>
    </row>
    <row r="114" spans="1:5" ht="30.75" thickBot="1">
      <c r="A114" s="1251"/>
      <c r="B114" s="1235"/>
      <c r="C114" s="802" t="s">
        <v>247</v>
      </c>
      <c r="D114" s="802" t="s">
        <v>251</v>
      </c>
      <c r="E114" s="803">
        <v>13398.3</v>
      </c>
    </row>
    <row r="115" spans="1:5" ht="16.5" thickBot="1">
      <c r="A115" s="1239" t="s">
        <v>520</v>
      </c>
      <c r="B115" s="1240"/>
      <c r="C115" s="1240"/>
      <c r="D115" s="1241"/>
      <c r="E115" s="814">
        <v>18766.84</v>
      </c>
    </row>
    <row r="116" spans="1:5" ht="30">
      <c r="A116" s="1250" t="s">
        <v>595</v>
      </c>
      <c r="B116" s="1234" t="s">
        <v>824</v>
      </c>
      <c r="C116" s="809" t="s">
        <v>245</v>
      </c>
      <c r="D116" s="809" t="s">
        <v>292</v>
      </c>
      <c r="E116" s="810">
        <v>5298.29</v>
      </c>
    </row>
    <row r="117" spans="1:5" ht="30">
      <c r="A117" s="1223"/>
      <c r="B117" s="1224"/>
      <c r="C117" s="812" t="s">
        <v>247</v>
      </c>
      <c r="D117" s="812" t="s">
        <v>273</v>
      </c>
      <c r="E117" s="813">
        <v>10777.5</v>
      </c>
    </row>
    <row r="118" spans="1:5" ht="30.75" thickBot="1">
      <c r="A118" s="1251"/>
      <c r="B118" s="1235"/>
      <c r="C118" s="802" t="s">
        <v>552</v>
      </c>
      <c r="D118" s="802" t="s">
        <v>265</v>
      </c>
      <c r="E118" s="803">
        <v>34716.6</v>
      </c>
    </row>
    <row r="119" spans="1:5" ht="16.5" thickBot="1">
      <c r="A119" s="1239" t="s">
        <v>520</v>
      </c>
      <c r="B119" s="1240"/>
      <c r="C119" s="1240"/>
      <c r="D119" s="1241"/>
      <c r="E119" s="814">
        <v>50792.39</v>
      </c>
    </row>
    <row r="120" spans="1:5" ht="30">
      <c r="A120" s="1250" t="s">
        <v>299</v>
      </c>
      <c r="B120" s="1234" t="s">
        <v>824</v>
      </c>
      <c r="C120" s="809" t="s">
        <v>245</v>
      </c>
      <c r="D120" s="809" t="s">
        <v>252</v>
      </c>
      <c r="E120" s="810">
        <v>6499.84</v>
      </c>
    </row>
    <row r="121" spans="1:5" ht="30.75" thickBot="1">
      <c r="A121" s="1251"/>
      <c r="B121" s="1235"/>
      <c r="C121" s="802" t="s">
        <v>247</v>
      </c>
      <c r="D121" s="802" t="s">
        <v>270</v>
      </c>
      <c r="E121" s="803">
        <v>13487.4</v>
      </c>
    </row>
    <row r="122" spans="1:5" ht="16.5" thickBot="1">
      <c r="A122" s="1242" t="s">
        <v>520</v>
      </c>
      <c r="B122" s="1232"/>
      <c r="C122" s="1232"/>
      <c r="D122" s="1233"/>
      <c r="E122" s="825">
        <v>19987.24</v>
      </c>
    </row>
    <row r="123" spans="1:5" ht="15" customHeight="1">
      <c r="A123" s="1250" t="s">
        <v>300</v>
      </c>
      <c r="B123" s="1234" t="s">
        <v>824</v>
      </c>
      <c r="C123" s="809" t="s">
        <v>301</v>
      </c>
      <c r="D123" s="809" t="s">
        <v>294</v>
      </c>
      <c r="E123" s="810">
        <v>4987</v>
      </c>
    </row>
    <row r="124" spans="1:5" ht="15" customHeight="1">
      <c r="A124" s="1223"/>
      <c r="B124" s="1224"/>
      <c r="C124" s="800" t="s">
        <v>245</v>
      </c>
      <c r="D124" s="800" t="s">
        <v>302</v>
      </c>
      <c r="E124" s="801">
        <v>5572.23</v>
      </c>
    </row>
    <row r="125" spans="1:5" ht="30">
      <c r="A125" s="1223"/>
      <c r="B125" s="1224"/>
      <c r="C125" s="800" t="s">
        <v>247</v>
      </c>
      <c r="D125" s="800" t="s">
        <v>251</v>
      </c>
      <c r="E125" s="801">
        <v>7998.3</v>
      </c>
    </row>
    <row r="126" spans="1:5" ht="15" customHeight="1" thickBot="1">
      <c r="A126" s="1251"/>
      <c r="B126" s="1235"/>
      <c r="C126" s="802" t="s">
        <v>303</v>
      </c>
      <c r="D126" s="802" t="s">
        <v>277</v>
      </c>
      <c r="E126" s="803">
        <v>36000</v>
      </c>
    </row>
    <row r="127" spans="1:5" ht="16.5" thickBot="1">
      <c r="A127" s="1236" t="s">
        <v>520</v>
      </c>
      <c r="B127" s="1237"/>
      <c r="C127" s="1237"/>
      <c r="D127" s="1238"/>
      <c r="E127" s="826">
        <f>E123+E124+E125+E126</f>
        <v>54557.53</v>
      </c>
    </row>
    <row r="128" spans="1:5" ht="30.75" thickBot="1">
      <c r="A128" s="796" t="s">
        <v>304</v>
      </c>
      <c r="B128" s="797" t="s">
        <v>824</v>
      </c>
      <c r="C128" s="812" t="s">
        <v>552</v>
      </c>
      <c r="D128" s="812" t="s">
        <v>560</v>
      </c>
      <c r="E128" s="827">
        <v>5265</v>
      </c>
    </row>
    <row r="129" spans="1:5" ht="16.5" thickBot="1">
      <c r="A129" s="1239" t="s">
        <v>520</v>
      </c>
      <c r="B129" s="1240"/>
      <c r="C129" s="1240"/>
      <c r="D129" s="1241"/>
      <c r="E129" s="828">
        <v>5265</v>
      </c>
    </row>
    <row r="130" spans="1:5" ht="15" customHeight="1">
      <c r="A130" s="1250" t="s">
        <v>305</v>
      </c>
      <c r="B130" s="1234" t="s">
        <v>824</v>
      </c>
      <c r="C130" s="809" t="s">
        <v>245</v>
      </c>
      <c r="D130" s="809" t="s">
        <v>289</v>
      </c>
      <c r="E130" s="829">
        <v>5998.8</v>
      </c>
    </row>
    <row r="131" spans="1:5" ht="30.75" thickBot="1">
      <c r="A131" s="1223"/>
      <c r="B131" s="1224"/>
      <c r="C131" s="805" t="s">
        <v>247</v>
      </c>
      <c r="D131" s="805" t="s">
        <v>270</v>
      </c>
      <c r="E131" s="830">
        <v>13484.7</v>
      </c>
    </row>
    <row r="132" spans="1:5" ht="16.5" thickBot="1">
      <c r="A132" s="1239" t="s">
        <v>520</v>
      </c>
      <c r="B132" s="1240"/>
      <c r="C132" s="1240"/>
      <c r="D132" s="1241"/>
      <c r="E132" s="828">
        <v>19483.5</v>
      </c>
    </row>
    <row r="133" spans="1:5" ht="15" customHeight="1">
      <c r="A133" s="1250" t="s">
        <v>568</v>
      </c>
      <c r="B133" s="1234" t="s">
        <v>824</v>
      </c>
      <c r="C133" s="809" t="s">
        <v>245</v>
      </c>
      <c r="D133" s="809" t="s">
        <v>306</v>
      </c>
      <c r="E133" s="810">
        <v>8698.53</v>
      </c>
    </row>
    <row r="134" spans="1:5" ht="30.75" thickBot="1">
      <c r="A134" s="1223"/>
      <c r="B134" s="1224"/>
      <c r="C134" s="805" t="s">
        <v>247</v>
      </c>
      <c r="D134" s="805" t="s">
        <v>264</v>
      </c>
      <c r="E134" s="806">
        <v>16193.7</v>
      </c>
    </row>
    <row r="135" spans="1:5" ht="16.5" thickBot="1">
      <c r="A135" s="1239" t="s">
        <v>520</v>
      </c>
      <c r="B135" s="1240"/>
      <c r="C135" s="1240"/>
      <c r="D135" s="1241"/>
      <c r="E135" s="804">
        <v>24892.23</v>
      </c>
    </row>
    <row r="136" spans="1:5" ht="15" customHeight="1">
      <c r="A136" s="1250" t="s">
        <v>840</v>
      </c>
      <c r="B136" s="1234" t="s">
        <v>815</v>
      </c>
      <c r="C136" s="809" t="s">
        <v>245</v>
      </c>
      <c r="D136" s="809" t="s">
        <v>307</v>
      </c>
      <c r="E136" s="810">
        <v>1995.65</v>
      </c>
    </row>
    <row r="137" spans="1:5" ht="15" customHeight="1" thickBot="1">
      <c r="A137" s="1223"/>
      <c r="B137" s="1224"/>
      <c r="C137" s="805" t="s">
        <v>817</v>
      </c>
      <c r="D137" s="805" t="s">
        <v>818</v>
      </c>
      <c r="E137" s="806">
        <v>4511.5</v>
      </c>
    </row>
    <row r="138" spans="1:5" ht="16.5" thickBot="1">
      <c r="A138" s="1402" t="s">
        <v>520</v>
      </c>
      <c r="B138" s="1403"/>
      <c r="C138" s="1403"/>
      <c r="D138" s="1403"/>
      <c r="E138" s="831">
        <v>6507.15</v>
      </c>
    </row>
    <row r="139" spans="1:5" ht="15" customHeight="1">
      <c r="A139" s="1250" t="s">
        <v>826</v>
      </c>
      <c r="B139" s="1234" t="s">
        <v>815</v>
      </c>
      <c r="C139" s="809" t="s">
        <v>245</v>
      </c>
      <c r="D139" s="809" t="s">
        <v>296</v>
      </c>
      <c r="E139" s="810">
        <v>5296.94</v>
      </c>
    </row>
    <row r="140" spans="1:5" ht="30">
      <c r="A140" s="1223"/>
      <c r="B140" s="1224"/>
      <c r="C140" s="800" t="s">
        <v>247</v>
      </c>
      <c r="D140" s="800" t="s">
        <v>255</v>
      </c>
      <c r="E140" s="801">
        <v>18000</v>
      </c>
    </row>
    <row r="141" spans="1:5" ht="15" customHeight="1">
      <c r="A141" s="1223"/>
      <c r="B141" s="1224"/>
      <c r="C141" s="800" t="s">
        <v>308</v>
      </c>
      <c r="D141" s="800" t="s">
        <v>309</v>
      </c>
      <c r="E141" s="801">
        <v>2229</v>
      </c>
    </row>
    <row r="142" spans="1:5" ht="16.5" thickBot="1">
      <c r="A142" s="1251"/>
      <c r="B142" s="1235"/>
      <c r="C142" s="802" t="s">
        <v>817</v>
      </c>
      <c r="D142" s="802" t="s">
        <v>273</v>
      </c>
      <c r="E142" s="803">
        <v>4768.4</v>
      </c>
    </row>
    <row r="143" spans="1:5" ht="16.5" thickBot="1">
      <c r="A143" s="1247" t="s">
        <v>520</v>
      </c>
      <c r="B143" s="1248"/>
      <c r="C143" s="1248"/>
      <c r="D143" s="1249"/>
      <c r="E143" s="811">
        <f>SUM(E139:E142)</f>
        <v>30294.339999999997</v>
      </c>
    </row>
    <row r="144" spans="1:5" ht="15" customHeight="1">
      <c r="A144" s="1250" t="s">
        <v>555</v>
      </c>
      <c r="B144" s="1234" t="s">
        <v>815</v>
      </c>
      <c r="C144" s="809" t="s">
        <v>817</v>
      </c>
      <c r="D144" s="809" t="s">
        <v>253</v>
      </c>
      <c r="E144" s="810">
        <v>1776</v>
      </c>
    </row>
    <row r="145" spans="1:5" ht="15" customHeight="1">
      <c r="A145" s="1223"/>
      <c r="B145" s="1224"/>
      <c r="C145" s="800" t="s">
        <v>245</v>
      </c>
      <c r="D145" s="800" t="s">
        <v>252</v>
      </c>
      <c r="E145" s="801">
        <v>4599.15</v>
      </c>
    </row>
    <row r="146" spans="1:5" ht="30">
      <c r="A146" s="1223"/>
      <c r="B146" s="1224"/>
      <c r="C146" s="800" t="s">
        <v>247</v>
      </c>
      <c r="D146" s="800" t="s">
        <v>251</v>
      </c>
      <c r="E146" s="801">
        <v>13462.2</v>
      </c>
    </row>
    <row r="147" spans="1:5" ht="15" customHeight="1" thickBot="1">
      <c r="A147" s="1251"/>
      <c r="B147" s="1235"/>
      <c r="C147" s="802" t="s">
        <v>308</v>
      </c>
      <c r="D147" s="802" t="s">
        <v>310</v>
      </c>
      <c r="E147" s="803">
        <v>1868</v>
      </c>
    </row>
    <row r="148" spans="1:5" ht="16.5" thickBot="1">
      <c r="A148" s="1236" t="s">
        <v>520</v>
      </c>
      <c r="B148" s="1237"/>
      <c r="C148" s="1237"/>
      <c r="D148" s="1238"/>
      <c r="E148" s="826">
        <f>SUM(E144:E147)</f>
        <v>21705.35</v>
      </c>
    </row>
    <row r="149" spans="1:5" ht="15" customHeight="1">
      <c r="A149" s="1250" t="s">
        <v>618</v>
      </c>
      <c r="B149" s="1234" t="s">
        <v>815</v>
      </c>
      <c r="C149" s="809" t="s">
        <v>311</v>
      </c>
      <c r="D149" s="809" t="s">
        <v>312</v>
      </c>
      <c r="E149" s="810">
        <v>42533</v>
      </c>
    </row>
    <row r="150" spans="1:5" ht="15" customHeight="1">
      <c r="A150" s="1223"/>
      <c r="B150" s="1224"/>
      <c r="C150" s="800" t="s">
        <v>311</v>
      </c>
      <c r="D150" s="800" t="s">
        <v>313</v>
      </c>
      <c r="E150" s="801">
        <v>43308</v>
      </c>
    </row>
    <row r="151" spans="1:5" ht="30">
      <c r="A151" s="1223"/>
      <c r="B151" s="1224"/>
      <c r="C151" s="800" t="s">
        <v>552</v>
      </c>
      <c r="D151" s="800" t="s">
        <v>314</v>
      </c>
      <c r="E151" s="801">
        <v>18000</v>
      </c>
    </row>
    <row r="152" spans="1:5" ht="15" customHeight="1">
      <c r="A152" s="1223"/>
      <c r="B152" s="1224"/>
      <c r="C152" s="800" t="s">
        <v>245</v>
      </c>
      <c r="D152" s="800" t="s">
        <v>315</v>
      </c>
      <c r="E152" s="801">
        <v>11099.09</v>
      </c>
    </row>
    <row r="153" spans="1:5" ht="30.75" thickBot="1">
      <c r="A153" s="1251"/>
      <c r="B153" s="1235"/>
      <c r="C153" s="802" t="s">
        <v>247</v>
      </c>
      <c r="D153" s="802" t="s">
        <v>252</v>
      </c>
      <c r="E153" s="803">
        <v>35994.6</v>
      </c>
    </row>
    <row r="154" spans="1:5" ht="16.5" thickBot="1">
      <c r="A154" s="1239" t="s">
        <v>520</v>
      </c>
      <c r="B154" s="1240"/>
      <c r="C154" s="1240"/>
      <c r="D154" s="1241"/>
      <c r="E154" s="804">
        <v>150934.69</v>
      </c>
    </row>
    <row r="155" spans="1:5" ht="15" customHeight="1">
      <c r="A155" s="1223" t="s">
        <v>601</v>
      </c>
      <c r="B155" s="1224" t="s">
        <v>815</v>
      </c>
      <c r="C155" s="798" t="s">
        <v>245</v>
      </c>
      <c r="D155" s="798" t="s">
        <v>296</v>
      </c>
      <c r="E155" s="799">
        <v>6485.57</v>
      </c>
    </row>
    <row r="156" spans="1:5" ht="30.75" thickBot="1">
      <c r="A156" s="1251"/>
      <c r="B156" s="1235"/>
      <c r="C156" s="802" t="s">
        <v>247</v>
      </c>
      <c r="D156" s="802" t="s">
        <v>316</v>
      </c>
      <c r="E156" s="803">
        <v>22389.3</v>
      </c>
    </row>
    <row r="157" spans="1:5" ht="16.5" thickBot="1">
      <c r="A157" s="1239" t="s">
        <v>520</v>
      </c>
      <c r="B157" s="1240"/>
      <c r="C157" s="1240"/>
      <c r="D157" s="1241"/>
      <c r="E157" s="814">
        <v>28874.87</v>
      </c>
    </row>
    <row r="158" spans="1:5" ht="15" customHeight="1">
      <c r="A158" s="1250" t="s">
        <v>582</v>
      </c>
      <c r="B158" s="1234" t="s">
        <v>815</v>
      </c>
      <c r="C158" s="809" t="s">
        <v>245</v>
      </c>
      <c r="D158" s="809" t="s">
        <v>317</v>
      </c>
      <c r="E158" s="810">
        <v>4084.65</v>
      </c>
    </row>
    <row r="159" spans="1:5" ht="30.75" thickBot="1">
      <c r="A159" s="1251"/>
      <c r="B159" s="1235"/>
      <c r="C159" s="802" t="s">
        <v>247</v>
      </c>
      <c r="D159" s="802" t="s">
        <v>318</v>
      </c>
      <c r="E159" s="803">
        <v>13500</v>
      </c>
    </row>
    <row r="160" spans="1:5" ht="16.5" thickBot="1">
      <c r="A160" s="1239" t="s">
        <v>520</v>
      </c>
      <c r="B160" s="1240"/>
      <c r="C160" s="1240"/>
      <c r="D160" s="1241"/>
      <c r="E160" s="814">
        <v>17584.65</v>
      </c>
    </row>
    <row r="161" spans="1:5" ht="15" customHeight="1">
      <c r="A161" s="1225" t="s">
        <v>540</v>
      </c>
      <c r="B161" s="1228" t="s">
        <v>815</v>
      </c>
      <c r="C161" s="809" t="s">
        <v>245</v>
      </c>
      <c r="D161" s="809" t="s">
        <v>296</v>
      </c>
      <c r="E161" s="810">
        <v>4596.6</v>
      </c>
    </row>
    <row r="162" spans="1:5" ht="30">
      <c r="A162" s="1226"/>
      <c r="B162" s="1229"/>
      <c r="C162" s="800" t="s">
        <v>247</v>
      </c>
      <c r="D162" s="800" t="s">
        <v>268</v>
      </c>
      <c r="E162" s="801">
        <v>13491</v>
      </c>
    </row>
    <row r="163" spans="1:5" ht="30.75" thickBot="1">
      <c r="A163" s="1404"/>
      <c r="B163" s="1401"/>
      <c r="C163" s="805" t="s">
        <v>542</v>
      </c>
      <c r="D163" s="805" t="s">
        <v>560</v>
      </c>
      <c r="E163" s="806">
        <v>6000</v>
      </c>
    </row>
    <row r="164" spans="1:5" ht="16.5" thickBot="1">
      <c r="A164" s="1239" t="s">
        <v>520</v>
      </c>
      <c r="B164" s="1240"/>
      <c r="C164" s="1240"/>
      <c r="D164" s="1241"/>
      <c r="E164" s="804">
        <v>24087.6</v>
      </c>
    </row>
    <row r="165" spans="1:5" ht="15" customHeight="1">
      <c r="A165" s="1250" t="s">
        <v>319</v>
      </c>
      <c r="B165" s="1234" t="s">
        <v>815</v>
      </c>
      <c r="C165" s="809" t="s">
        <v>245</v>
      </c>
      <c r="D165" s="809" t="s">
        <v>281</v>
      </c>
      <c r="E165" s="810">
        <v>5297.72</v>
      </c>
    </row>
    <row r="166" spans="1:5" ht="30">
      <c r="A166" s="1223"/>
      <c r="B166" s="1224"/>
      <c r="C166" s="800" t="s">
        <v>247</v>
      </c>
      <c r="D166" s="800" t="s">
        <v>288</v>
      </c>
      <c r="E166" s="801">
        <v>13500</v>
      </c>
    </row>
    <row r="167" spans="1:5" ht="30.75" thickBot="1">
      <c r="A167" s="1251"/>
      <c r="B167" s="1235"/>
      <c r="C167" s="802" t="s">
        <v>320</v>
      </c>
      <c r="D167" s="802" t="s">
        <v>321</v>
      </c>
      <c r="E167" s="803">
        <v>3040</v>
      </c>
    </row>
    <row r="168" spans="1:5" ht="16.5" thickBot="1">
      <c r="A168" s="1239" t="s">
        <v>520</v>
      </c>
      <c r="B168" s="1240"/>
      <c r="C168" s="1240"/>
      <c r="D168" s="1241"/>
      <c r="E168" s="804">
        <v>21837.72</v>
      </c>
    </row>
    <row r="169" spans="1:5" ht="15" customHeight="1">
      <c r="A169" s="1250" t="s">
        <v>322</v>
      </c>
      <c r="B169" s="1234" t="s">
        <v>323</v>
      </c>
      <c r="C169" s="809" t="s">
        <v>245</v>
      </c>
      <c r="D169" s="809" t="s">
        <v>324</v>
      </c>
      <c r="E169" s="810">
        <v>6297.6</v>
      </c>
    </row>
    <row r="170" spans="1:5" ht="30.75" thickBot="1">
      <c r="A170" s="1223"/>
      <c r="B170" s="1224"/>
      <c r="C170" s="805" t="s">
        <v>247</v>
      </c>
      <c r="D170" s="805" t="s">
        <v>251</v>
      </c>
      <c r="E170" s="806">
        <v>17988.3</v>
      </c>
    </row>
    <row r="171" spans="1:5" ht="16.5" thickBot="1">
      <c r="A171" s="1239" t="s">
        <v>520</v>
      </c>
      <c r="B171" s="1240"/>
      <c r="C171" s="1240"/>
      <c r="D171" s="1241"/>
      <c r="E171" s="804">
        <v>24285.9</v>
      </c>
    </row>
    <row r="172" spans="1:5" ht="15" customHeight="1">
      <c r="A172" s="1250" t="s">
        <v>844</v>
      </c>
      <c r="B172" s="1234" t="s">
        <v>323</v>
      </c>
      <c r="C172" s="809" t="s">
        <v>245</v>
      </c>
      <c r="D172" s="809" t="s">
        <v>325</v>
      </c>
      <c r="E172" s="810">
        <v>7194.48</v>
      </c>
    </row>
    <row r="173" spans="1:5" ht="15" customHeight="1">
      <c r="A173" s="1223"/>
      <c r="B173" s="1224"/>
      <c r="C173" s="800" t="s">
        <v>326</v>
      </c>
      <c r="D173" s="800" t="s">
        <v>281</v>
      </c>
      <c r="E173" s="801">
        <v>30000</v>
      </c>
    </row>
    <row r="174" spans="1:5" ht="45.75" thickBot="1">
      <c r="A174" s="1223"/>
      <c r="B174" s="1224"/>
      <c r="C174" s="805" t="s">
        <v>327</v>
      </c>
      <c r="D174" s="805" t="s">
        <v>328</v>
      </c>
      <c r="E174" s="806">
        <v>43417.4</v>
      </c>
    </row>
    <row r="175" spans="1:5" ht="16.5" thickBot="1">
      <c r="A175" s="1239" t="s">
        <v>520</v>
      </c>
      <c r="B175" s="1240"/>
      <c r="C175" s="1240"/>
      <c r="D175" s="1241"/>
      <c r="E175" s="804">
        <f>E172+E173+E174</f>
        <v>80611.88</v>
      </c>
    </row>
    <row r="176" spans="1:5" ht="16.5" thickBot="1">
      <c r="A176" s="832"/>
      <c r="B176" s="833"/>
      <c r="C176" s="834"/>
      <c r="D176" s="834"/>
      <c r="E176" s="835"/>
    </row>
    <row r="177" spans="1:5" ht="16.5" thickBot="1">
      <c r="A177" s="1212" t="s">
        <v>620</v>
      </c>
      <c r="B177" s="1213"/>
      <c r="C177" s="1213"/>
      <c r="D177" s="1214"/>
      <c r="E177" s="836">
        <v>1399638.28</v>
      </c>
    </row>
    <row r="178" spans="1:5" ht="15.75">
      <c r="A178" s="837"/>
      <c r="B178" s="838"/>
      <c r="C178" s="838"/>
      <c r="D178" s="838"/>
      <c r="E178" s="839"/>
    </row>
    <row r="179" spans="1:5" ht="15.75">
      <c r="A179" s="837"/>
      <c r="B179" s="838"/>
      <c r="C179" s="838"/>
      <c r="D179" s="838"/>
      <c r="E179" s="839"/>
    </row>
    <row r="180" spans="1:5" ht="19.5">
      <c r="A180" s="1215" t="s">
        <v>329</v>
      </c>
      <c r="B180" s="1216"/>
      <c r="C180" s="1216"/>
      <c r="D180" s="1216"/>
      <c r="E180" s="1217"/>
    </row>
    <row r="181" spans="1:5" ht="16.5" thickBot="1">
      <c r="A181" s="285"/>
      <c r="B181" s="173"/>
      <c r="C181" s="423"/>
      <c r="D181" s="173"/>
      <c r="E181" s="4"/>
    </row>
    <row r="182" spans="1:5" ht="15.75" customHeight="1" thickBot="1">
      <c r="A182" s="286"/>
      <c r="B182" s="258"/>
      <c r="C182" s="840"/>
      <c r="D182" s="780" t="s">
        <v>501</v>
      </c>
      <c r="E182" s="188">
        <v>214213.95</v>
      </c>
    </row>
    <row r="183" spans="1:6" ht="16.5" customHeight="1" thickBot="1">
      <c r="A183" s="8"/>
      <c r="B183" s="175"/>
      <c r="C183" s="840"/>
      <c r="D183" s="786" t="s">
        <v>503</v>
      </c>
      <c r="E183" s="13">
        <v>236622.4</v>
      </c>
      <c r="F183" s="841"/>
    </row>
    <row r="184" spans="1:5" ht="15.75" customHeight="1">
      <c r="A184" s="1196"/>
      <c r="B184" s="1197"/>
      <c r="C184" s="1197"/>
      <c r="D184" s="1198"/>
      <c r="E184" s="1200"/>
    </row>
    <row r="185" spans="1:5" ht="16.5" thickBot="1">
      <c r="A185" s="1202"/>
      <c r="B185" s="1203"/>
      <c r="C185" s="1203"/>
      <c r="D185" s="1199"/>
      <c r="E185" s="1201"/>
    </row>
    <row r="186" spans="1:5" ht="15.75">
      <c r="A186" s="1209" t="s">
        <v>504</v>
      </c>
      <c r="B186" s="1193" t="s">
        <v>505</v>
      </c>
      <c r="C186" s="1195" t="s">
        <v>506</v>
      </c>
      <c r="D186" s="1193" t="s">
        <v>507</v>
      </c>
      <c r="E186" s="1193" t="s">
        <v>508</v>
      </c>
    </row>
    <row r="187" spans="1:5" ht="24" customHeight="1" thickBot="1">
      <c r="A187" s="1192"/>
      <c r="B187" s="1194"/>
      <c r="C187" s="1186"/>
      <c r="D187" s="1194"/>
      <c r="E187" s="1052"/>
    </row>
    <row r="188" spans="1:5" ht="19.5" customHeight="1" thickBot="1">
      <c r="A188" s="1405" t="s">
        <v>732</v>
      </c>
      <c r="B188" s="1407" t="s">
        <v>1430</v>
      </c>
      <c r="C188" s="290" t="s">
        <v>330</v>
      </c>
      <c r="D188" s="293" t="s">
        <v>274</v>
      </c>
      <c r="E188" s="378">
        <v>16911.2</v>
      </c>
    </row>
    <row r="189" spans="1:5" ht="19.5" customHeight="1" thickBot="1">
      <c r="A189" s="1406"/>
      <c r="B189" s="1408"/>
      <c r="C189" s="298" t="s">
        <v>331</v>
      </c>
      <c r="D189" s="842" t="s">
        <v>332</v>
      </c>
      <c r="E189" s="843">
        <v>3979</v>
      </c>
    </row>
    <row r="190" spans="1:5" ht="16.5" thickBot="1">
      <c r="A190" s="1180" t="s">
        <v>520</v>
      </c>
      <c r="B190" s="1181"/>
      <c r="C190" s="1181"/>
      <c r="D190" s="1084"/>
      <c r="E190" s="632">
        <f>SUM(E188:E189)</f>
        <v>20890.2</v>
      </c>
    </row>
    <row r="191" spans="1:5" ht="19.5" customHeight="1" thickBot="1">
      <c r="A191" s="1407" t="s">
        <v>740</v>
      </c>
      <c r="B191" s="1407" t="s">
        <v>1430</v>
      </c>
      <c r="C191" s="290" t="s">
        <v>330</v>
      </c>
      <c r="D191" s="293" t="s">
        <v>333</v>
      </c>
      <c r="E191" s="29">
        <v>21786.6</v>
      </c>
    </row>
    <row r="192" spans="1:5" ht="21" customHeight="1" thickBot="1">
      <c r="A192" s="1408"/>
      <c r="B192" s="1408"/>
      <c r="C192" s="298" t="s">
        <v>331</v>
      </c>
      <c r="D192" s="293" t="s">
        <v>261</v>
      </c>
      <c r="E192" s="29">
        <v>5891</v>
      </c>
    </row>
    <row r="193" spans="1:5" ht="17.25" customHeight="1" thickBot="1">
      <c r="A193" s="1180" t="s">
        <v>520</v>
      </c>
      <c r="B193" s="1181"/>
      <c r="C193" s="1181"/>
      <c r="D193" s="1084"/>
      <c r="E193" s="844">
        <f>SUM(E191:E192)</f>
        <v>27677.6</v>
      </c>
    </row>
    <row r="194" spans="1:5" ht="18" customHeight="1" thickBot="1">
      <c r="A194" s="1407" t="s">
        <v>741</v>
      </c>
      <c r="B194" s="1407" t="s">
        <v>1430</v>
      </c>
      <c r="C194" s="290" t="s">
        <v>330</v>
      </c>
      <c r="D194" s="293" t="s">
        <v>264</v>
      </c>
      <c r="E194" s="29">
        <v>23401.4</v>
      </c>
    </row>
    <row r="195" spans="1:5" ht="15.75" customHeight="1" thickBot="1">
      <c r="A195" s="1408"/>
      <c r="B195" s="1408"/>
      <c r="C195" s="298" t="s">
        <v>331</v>
      </c>
      <c r="D195" s="624" t="s">
        <v>334</v>
      </c>
      <c r="E195" s="29">
        <v>2750</v>
      </c>
    </row>
    <row r="196" spans="1:5" ht="17.25" customHeight="1" thickBot="1">
      <c r="A196" s="1180" t="s">
        <v>520</v>
      </c>
      <c r="B196" s="1181"/>
      <c r="C196" s="1181"/>
      <c r="D196" s="1084"/>
      <c r="E196" s="844">
        <f>SUM(E194:E195)</f>
        <v>26151.4</v>
      </c>
    </row>
    <row r="197" spans="1:5" ht="20.25" customHeight="1" thickBot="1">
      <c r="A197" s="1405" t="s">
        <v>744</v>
      </c>
      <c r="B197" s="1407" t="s">
        <v>1430</v>
      </c>
      <c r="C197" s="290" t="s">
        <v>330</v>
      </c>
      <c r="D197" s="18" t="s">
        <v>335</v>
      </c>
      <c r="E197" s="29">
        <v>10074</v>
      </c>
    </row>
    <row r="198" spans="1:5" ht="17.25" customHeight="1" thickBot="1">
      <c r="A198" s="1406"/>
      <c r="B198" s="1408"/>
      <c r="C198" s="298" t="s">
        <v>331</v>
      </c>
      <c r="D198" s="842" t="s">
        <v>336</v>
      </c>
      <c r="E198" s="843">
        <v>2290</v>
      </c>
    </row>
    <row r="199" spans="1:5" ht="16.5" thickBot="1">
      <c r="A199" s="1180" t="s">
        <v>520</v>
      </c>
      <c r="B199" s="1181"/>
      <c r="C199" s="1181"/>
      <c r="D199" s="1084"/>
      <c r="E199" s="844">
        <f>SUM(E197:E198)</f>
        <v>12364</v>
      </c>
    </row>
    <row r="200" spans="1:5" ht="19.5" customHeight="1" thickBot="1">
      <c r="A200" s="1405" t="s">
        <v>746</v>
      </c>
      <c r="B200" s="1409" t="s">
        <v>1616</v>
      </c>
      <c r="C200" s="290" t="s">
        <v>330</v>
      </c>
      <c r="D200" s="293" t="s">
        <v>279</v>
      </c>
      <c r="E200" s="29">
        <v>9051.2</v>
      </c>
    </row>
    <row r="201" spans="1:5" ht="17.25" customHeight="1" thickBot="1">
      <c r="A201" s="1406"/>
      <c r="B201" s="1410"/>
      <c r="C201" s="298" t="s">
        <v>331</v>
      </c>
      <c r="D201" s="842" t="s">
        <v>334</v>
      </c>
      <c r="E201" s="843">
        <v>890</v>
      </c>
    </row>
    <row r="202" spans="1:5" ht="17.25" customHeight="1" thickBot="1">
      <c r="A202" s="1180" t="s">
        <v>520</v>
      </c>
      <c r="B202" s="1181"/>
      <c r="C202" s="1181"/>
      <c r="D202" s="1084"/>
      <c r="E202" s="844">
        <f>SUM(E200:E201)</f>
        <v>9941.2</v>
      </c>
    </row>
    <row r="203" spans="1:5" ht="21.75" customHeight="1" thickBot="1">
      <c r="A203" s="264" t="s">
        <v>748</v>
      </c>
      <c r="B203" s="264" t="s">
        <v>1627</v>
      </c>
      <c r="C203" s="290" t="s">
        <v>330</v>
      </c>
      <c r="D203" s="293" t="s">
        <v>253</v>
      </c>
      <c r="E203" s="29">
        <v>6637</v>
      </c>
    </row>
    <row r="204" spans="1:5" ht="18.75" customHeight="1" thickBot="1">
      <c r="A204" s="1180" t="s">
        <v>520</v>
      </c>
      <c r="B204" s="1181"/>
      <c r="C204" s="1181"/>
      <c r="D204" s="1084"/>
      <c r="E204" s="844">
        <f>SUM(E203)</f>
        <v>6637</v>
      </c>
    </row>
    <row r="205" spans="1:5" ht="17.25" customHeight="1" thickBot="1">
      <c r="A205" s="1407" t="s">
        <v>750</v>
      </c>
      <c r="B205" s="1407" t="s">
        <v>337</v>
      </c>
      <c r="C205" s="290" t="s">
        <v>330</v>
      </c>
      <c r="D205" s="293" t="s">
        <v>258</v>
      </c>
      <c r="E205" s="29">
        <v>11852.4</v>
      </c>
    </row>
    <row r="206" spans="1:5" ht="20.25" customHeight="1" thickBot="1">
      <c r="A206" s="1408"/>
      <c r="B206" s="1408"/>
      <c r="C206" s="298" t="s">
        <v>331</v>
      </c>
      <c r="D206" s="842" t="s">
        <v>334</v>
      </c>
      <c r="E206" s="843">
        <v>5290</v>
      </c>
    </row>
    <row r="207" spans="1:5" ht="15.75" customHeight="1" thickBot="1">
      <c r="A207" s="1180" t="s">
        <v>520</v>
      </c>
      <c r="B207" s="1181"/>
      <c r="C207" s="1181"/>
      <c r="D207" s="1084"/>
      <c r="E207" s="844">
        <f>SUM(E205:E206)</f>
        <v>17142.4</v>
      </c>
    </row>
    <row r="208" spans="1:5" ht="30.75" thickBot="1">
      <c r="A208" s="264" t="s">
        <v>752</v>
      </c>
      <c r="B208" s="264" t="s">
        <v>338</v>
      </c>
      <c r="C208" s="290" t="s">
        <v>330</v>
      </c>
      <c r="D208" s="293" t="s">
        <v>253</v>
      </c>
      <c r="E208" s="29">
        <v>5686</v>
      </c>
    </row>
    <row r="209" spans="1:5" ht="18" customHeight="1" thickBot="1">
      <c r="A209" s="1180" t="s">
        <v>520</v>
      </c>
      <c r="B209" s="1181"/>
      <c r="C209" s="1181"/>
      <c r="D209" s="1084"/>
      <c r="E209" s="844">
        <f>SUM(E208)</f>
        <v>5686</v>
      </c>
    </row>
    <row r="210" spans="1:5" ht="30.75" thickBot="1">
      <c r="A210" s="336" t="s">
        <v>754</v>
      </c>
      <c r="B210" s="264" t="s">
        <v>338</v>
      </c>
      <c r="C210" s="290" t="s">
        <v>330</v>
      </c>
      <c r="D210" s="845" t="s">
        <v>274</v>
      </c>
      <c r="E210" s="846">
        <v>13229</v>
      </c>
    </row>
    <row r="211" spans="1:5" ht="16.5" thickBot="1">
      <c r="A211" s="1180" t="s">
        <v>520</v>
      </c>
      <c r="B211" s="1181"/>
      <c r="C211" s="1181"/>
      <c r="D211" s="1084"/>
      <c r="E211" s="844">
        <f>SUM(E210)</f>
        <v>13229</v>
      </c>
    </row>
    <row r="212" spans="1:5" ht="30.75" thickBot="1">
      <c r="A212" s="264" t="s">
        <v>755</v>
      </c>
      <c r="B212" s="264" t="s">
        <v>339</v>
      </c>
      <c r="C212" s="290" t="s">
        <v>330</v>
      </c>
      <c r="D212" s="293" t="s">
        <v>284</v>
      </c>
      <c r="E212" s="29">
        <v>12144.6</v>
      </c>
    </row>
    <row r="213" spans="1:5" ht="16.5" thickBot="1">
      <c r="A213" s="1180" t="s">
        <v>520</v>
      </c>
      <c r="B213" s="1181"/>
      <c r="C213" s="1181"/>
      <c r="D213" s="1084"/>
      <c r="E213" s="844">
        <f>SUM(E212)</f>
        <v>12144.6</v>
      </c>
    </row>
    <row r="214" spans="1:5" ht="30.75" thickBot="1">
      <c r="A214" s="264" t="s">
        <v>757</v>
      </c>
      <c r="B214" s="264" t="s">
        <v>339</v>
      </c>
      <c r="C214" s="290" t="s">
        <v>330</v>
      </c>
      <c r="D214" s="293" t="s">
        <v>279</v>
      </c>
      <c r="E214" s="29">
        <v>8266.9</v>
      </c>
    </row>
    <row r="215" spans="1:5" ht="16.5" thickBot="1">
      <c r="A215" s="1180" t="s">
        <v>520</v>
      </c>
      <c r="B215" s="1181"/>
      <c r="C215" s="1181"/>
      <c r="D215" s="1084"/>
      <c r="E215" s="847">
        <f>SUM(E214)</f>
        <v>8266.9</v>
      </c>
    </row>
    <row r="216" spans="1:5" ht="30.75" thickBot="1">
      <c r="A216" s="1407" t="s">
        <v>760</v>
      </c>
      <c r="B216" s="1407" t="s">
        <v>340</v>
      </c>
      <c r="C216" s="290" t="s">
        <v>330</v>
      </c>
      <c r="D216" s="293" t="s">
        <v>284</v>
      </c>
      <c r="E216" s="29">
        <v>11668.5</v>
      </c>
    </row>
    <row r="217" spans="1:5" ht="16.5" thickBot="1">
      <c r="A217" s="1408"/>
      <c r="B217" s="1408"/>
      <c r="C217" s="298" t="s">
        <v>331</v>
      </c>
      <c r="D217" s="848" t="s">
        <v>334</v>
      </c>
      <c r="E217" s="849">
        <v>3290</v>
      </c>
    </row>
    <row r="218" spans="1:5" ht="16.5" thickBot="1">
      <c r="A218" s="1180" t="s">
        <v>520</v>
      </c>
      <c r="B218" s="1181"/>
      <c r="C218" s="1181"/>
      <c r="D218" s="1084"/>
      <c r="E218" s="844">
        <f>SUM(E216:E217)</f>
        <v>14958.5</v>
      </c>
    </row>
    <row r="219" spans="1:5" ht="30.75" thickBot="1">
      <c r="A219" s="264" t="s">
        <v>764</v>
      </c>
      <c r="B219" s="264" t="s">
        <v>340</v>
      </c>
      <c r="C219" s="290" t="s">
        <v>330</v>
      </c>
      <c r="D219" s="293" t="s">
        <v>284</v>
      </c>
      <c r="E219" s="29">
        <v>12537</v>
      </c>
    </row>
    <row r="220" spans="1:5" ht="15.75" customHeight="1" thickBot="1">
      <c r="A220" s="1180" t="s">
        <v>520</v>
      </c>
      <c r="B220" s="1181"/>
      <c r="C220" s="1181"/>
      <c r="D220" s="1084"/>
      <c r="E220" s="844">
        <f>SUM(E219)</f>
        <v>12537</v>
      </c>
    </row>
    <row r="221" spans="1:5" ht="21" customHeight="1" thickBot="1">
      <c r="A221" s="264" t="s">
        <v>767</v>
      </c>
      <c r="B221" s="264" t="s">
        <v>340</v>
      </c>
      <c r="C221" s="290" t="s">
        <v>330</v>
      </c>
      <c r="D221" s="293" t="s">
        <v>341</v>
      </c>
      <c r="E221" s="29">
        <v>6626</v>
      </c>
    </row>
    <row r="222" spans="1:5" ht="16.5" thickBot="1">
      <c r="A222" s="1180" t="s">
        <v>520</v>
      </c>
      <c r="B222" s="1181"/>
      <c r="C222" s="1181"/>
      <c r="D222" s="1084"/>
      <c r="E222" s="844">
        <f>SUM(E221)</f>
        <v>6626</v>
      </c>
    </row>
    <row r="223" spans="1:5" ht="30.75" thickBot="1">
      <c r="A223" s="264" t="s">
        <v>768</v>
      </c>
      <c r="B223" s="264" t="s">
        <v>342</v>
      </c>
      <c r="C223" s="290" t="s">
        <v>330</v>
      </c>
      <c r="D223" s="293" t="s">
        <v>273</v>
      </c>
      <c r="E223" s="29">
        <v>17435</v>
      </c>
    </row>
    <row r="224" spans="1:5" ht="16.5" thickBot="1">
      <c r="A224" s="1180" t="s">
        <v>520</v>
      </c>
      <c r="B224" s="1181"/>
      <c r="C224" s="1181"/>
      <c r="D224" s="1084"/>
      <c r="E224" s="844">
        <f>SUM(E223)</f>
        <v>17435</v>
      </c>
    </row>
    <row r="225" spans="1:5" ht="30.75" thickBot="1">
      <c r="A225" s="264" t="s">
        <v>1733</v>
      </c>
      <c r="B225" s="264" t="s">
        <v>342</v>
      </c>
      <c r="C225" s="290" t="s">
        <v>330</v>
      </c>
      <c r="D225" s="293" t="s">
        <v>258</v>
      </c>
      <c r="E225" s="29">
        <v>13795.6</v>
      </c>
    </row>
    <row r="226" spans="1:5" ht="16.5" thickBot="1">
      <c r="A226" s="1180" t="s">
        <v>520</v>
      </c>
      <c r="B226" s="1181"/>
      <c r="C226" s="1181"/>
      <c r="D226" s="1084"/>
      <c r="E226" s="844">
        <f>SUM(E225)</f>
        <v>13795.6</v>
      </c>
    </row>
    <row r="227" spans="1:5" ht="30.75" thickBot="1">
      <c r="A227" s="264" t="s">
        <v>777</v>
      </c>
      <c r="B227" s="264" t="s">
        <v>342</v>
      </c>
      <c r="C227" s="290" t="s">
        <v>330</v>
      </c>
      <c r="D227" s="845" t="s">
        <v>256</v>
      </c>
      <c r="E227" s="846">
        <v>11140</v>
      </c>
    </row>
    <row r="228" spans="1:5" ht="16.5" thickBot="1">
      <c r="A228" s="1180" t="s">
        <v>520</v>
      </c>
      <c r="B228" s="1181"/>
      <c r="C228" s="1181"/>
      <c r="D228" s="1084"/>
      <c r="E228" s="844">
        <f>SUM(E227)</f>
        <v>11140</v>
      </c>
    </row>
    <row r="229" spans="1:5" ht="16.5" thickBot="1">
      <c r="A229" s="367"/>
      <c r="B229" s="368"/>
      <c r="C229" s="662"/>
      <c r="D229" s="368"/>
      <c r="E229" s="851"/>
    </row>
    <row r="230" spans="1:5" ht="16.5" thickBot="1">
      <c r="A230" s="1187" t="s">
        <v>620</v>
      </c>
      <c r="B230" s="1188"/>
      <c r="C230" s="1188"/>
      <c r="D230" s="1189"/>
      <c r="E230" s="414">
        <f>E228+E226+E224+E222+E220+E218+E215+E213+E211+E209+E207+E204+E202+E199+E196+E193+E190</f>
        <v>236622.40000000002</v>
      </c>
    </row>
    <row r="231" spans="1:5" ht="15.75">
      <c r="A231" s="852"/>
      <c r="B231" s="853"/>
      <c r="C231" s="854"/>
      <c r="D231" s="853"/>
      <c r="E231" s="855"/>
    </row>
    <row r="232" spans="1:5" ht="15.75">
      <c r="A232" s="856"/>
      <c r="B232" s="857"/>
      <c r="C232" s="858"/>
      <c r="D232" s="857"/>
      <c r="E232" s="859"/>
    </row>
    <row r="233" spans="1:5" ht="19.5">
      <c r="A233" s="1190" t="s">
        <v>343</v>
      </c>
      <c r="B233" s="1191"/>
      <c r="C233" s="1191"/>
      <c r="D233" s="1191"/>
      <c r="E233" s="1182"/>
    </row>
    <row r="234" spans="1:5" ht="20.25" thickBot="1">
      <c r="A234" s="459"/>
      <c r="B234" s="317"/>
      <c r="C234" s="860"/>
      <c r="D234" s="317"/>
      <c r="E234" s="318"/>
    </row>
    <row r="235" spans="1:5" ht="16.5" thickBot="1">
      <c r="A235" s="1183"/>
      <c r="B235" s="1184"/>
      <c r="C235" s="1184"/>
      <c r="D235" s="780" t="s">
        <v>501</v>
      </c>
      <c r="E235" s="374" t="s">
        <v>344</v>
      </c>
    </row>
    <row r="236" spans="1:6" ht="16.5" thickBot="1">
      <c r="A236" s="1183"/>
      <c r="B236" s="1185"/>
      <c r="C236" s="1179"/>
      <c r="D236" s="786" t="s">
        <v>503</v>
      </c>
      <c r="E236" s="375">
        <f>E292</f>
        <v>241946.24</v>
      </c>
      <c r="F236" s="861"/>
    </row>
    <row r="237" spans="1:5" ht="15.75">
      <c r="A237" s="862"/>
      <c r="B237" s="863"/>
      <c r="C237" s="864"/>
      <c r="D237" s="863"/>
      <c r="E237" s="371"/>
    </row>
    <row r="238" spans="1:5" ht="16.5" thickBot="1">
      <c r="A238" s="1202"/>
      <c r="B238" s="1203"/>
      <c r="C238" s="1203"/>
      <c r="D238" s="865"/>
      <c r="E238" s="372"/>
    </row>
    <row r="239" spans="1:5" ht="41.25" customHeight="1" thickBot="1">
      <c r="A239" s="229" t="s">
        <v>663</v>
      </c>
      <c r="B239" s="229" t="s">
        <v>505</v>
      </c>
      <c r="C239" s="794" t="s">
        <v>506</v>
      </c>
      <c r="D239" s="231" t="s">
        <v>507</v>
      </c>
      <c r="E239" s="866" t="s">
        <v>664</v>
      </c>
    </row>
    <row r="240" spans="1:5" ht="28.5" customHeight="1">
      <c r="A240" s="1020" t="s">
        <v>345</v>
      </c>
      <c r="B240" s="1020" t="s">
        <v>1410</v>
      </c>
      <c r="C240" s="867" t="s">
        <v>346</v>
      </c>
      <c r="D240" s="868">
        <v>18</v>
      </c>
      <c r="E240" s="989">
        <v>10479</v>
      </c>
    </row>
    <row r="241" spans="1:5" ht="30">
      <c r="A241" s="1021"/>
      <c r="B241" s="1021"/>
      <c r="C241" s="869" t="s">
        <v>347</v>
      </c>
      <c r="D241" s="870">
        <v>262</v>
      </c>
      <c r="E241" s="990">
        <v>3149.27</v>
      </c>
    </row>
    <row r="242" spans="1:5" ht="30">
      <c r="A242" s="1021"/>
      <c r="B242" s="1021"/>
      <c r="C242" s="280" t="s">
        <v>348</v>
      </c>
      <c r="D242" s="871">
        <v>48</v>
      </c>
      <c r="E242" s="991">
        <v>7554.83</v>
      </c>
    </row>
    <row r="243" spans="1:5" ht="30.75" thickBot="1">
      <c r="A243" s="1382"/>
      <c r="B243" s="1382"/>
      <c r="C243" s="280" t="s">
        <v>349</v>
      </c>
      <c r="D243" s="871">
        <v>24</v>
      </c>
      <c r="E243" s="991">
        <v>3651.6</v>
      </c>
    </row>
    <row r="244" spans="1:5" ht="16.5" thickBot="1">
      <c r="A244" s="1180" t="s">
        <v>520</v>
      </c>
      <c r="B244" s="1181"/>
      <c r="C244" s="1181"/>
      <c r="D244" s="1084"/>
      <c r="E244" s="992">
        <f>SUM(E240:E243)</f>
        <v>24834.699999999997</v>
      </c>
    </row>
    <row r="245" spans="1:5" ht="30">
      <c r="A245" s="1363" t="s">
        <v>673</v>
      </c>
      <c r="B245" s="1020" t="s">
        <v>1410</v>
      </c>
      <c r="C245" s="867" t="s">
        <v>346</v>
      </c>
      <c r="D245" s="872">
        <v>6</v>
      </c>
      <c r="E245" s="989">
        <v>3592.5</v>
      </c>
    </row>
    <row r="246" spans="1:5" ht="30">
      <c r="A246" s="1362"/>
      <c r="B246" s="1021"/>
      <c r="C246" s="869" t="s">
        <v>347</v>
      </c>
      <c r="D246" s="873">
        <v>62</v>
      </c>
      <c r="E246" s="990">
        <v>879.09</v>
      </c>
    </row>
    <row r="247" spans="1:5" ht="30">
      <c r="A247" s="1362"/>
      <c r="B247" s="1021"/>
      <c r="C247" s="280" t="s">
        <v>348</v>
      </c>
      <c r="D247" s="874">
        <v>48</v>
      </c>
      <c r="E247" s="993">
        <v>7303.19</v>
      </c>
    </row>
    <row r="248" spans="1:5" ht="30.75" thickBot="1">
      <c r="A248" s="1411"/>
      <c r="B248" s="1382"/>
      <c r="C248" s="280" t="s">
        <v>349</v>
      </c>
      <c r="D248" s="875">
        <v>5</v>
      </c>
      <c r="E248" s="994">
        <v>734.75</v>
      </c>
    </row>
    <row r="249" spans="1:5" ht="16.5" thickBot="1">
      <c r="A249" s="1180" t="s">
        <v>520</v>
      </c>
      <c r="B249" s="1181"/>
      <c r="C249" s="1181"/>
      <c r="D249" s="1084"/>
      <c r="E249" s="992">
        <f>SUM(E245:E248)</f>
        <v>12509.529999999999</v>
      </c>
    </row>
    <row r="250" spans="1:5" ht="30">
      <c r="A250" s="1020" t="s">
        <v>675</v>
      </c>
      <c r="B250" s="1020" t="s">
        <v>1410</v>
      </c>
      <c r="C250" s="867" t="s">
        <v>346</v>
      </c>
      <c r="D250" s="868">
        <v>10</v>
      </c>
      <c r="E250" s="990">
        <v>9245</v>
      </c>
    </row>
    <row r="251" spans="1:5" ht="28.5" customHeight="1">
      <c r="A251" s="1021"/>
      <c r="B251" s="1021"/>
      <c r="C251" s="869" t="s">
        <v>347</v>
      </c>
      <c r="D251" s="871">
        <v>154</v>
      </c>
      <c r="E251" s="990">
        <v>2914.19</v>
      </c>
    </row>
    <row r="252" spans="1:5" ht="30.75" thickBot="1">
      <c r="A252" s="1412"/>
      <c r="B252" s="1413"/>
      <c r="C252" s="876" t="s">
        <v>350</v>
      </c>
      <c r="D252" s="877">
        <v>1</v>
      </c>
      <c r="E252" s="995">
        <v>26500</v>
      </c>
    </row>
    <row r="253" spans="1:5" ht="16.5" thickBot="1">
      <c r="A253" s="1180" t="s">
        <v>520</v>
      </c>
      <c r="B253" s="1181"/>
      <c r="C253" s="1181"/>
      <c r="D253" s="1084"/>
      <c r="E253" s="992">
        <f>SUM(E250:E252)</f>
        <v>38659.19</v>
      </c>
    </row>
    <row r="254" spans="1:5" ht="30">
      <c r="A254" s="1363" t="s">
        <v>676</v>
      </c>
      <c r="B254" s="1020" t="s">
        <v>1417</v>
      </c>
      <c r="C254" s="867" t="s">
        <v>346</v>
      </c>
      <c r="D254" s="868">
        <v>23</v>
      </c>
      <c r="E254" s="989">
        <v>17719</v>
      </c>
    </row>
    <row r="255" spans="1:5" ht="30.75" thickBot="1">
      <c r="A255" s="1362"/>
      <c r="B255" s="1021"/>
      <c r="C255" s="869" t="s">
        <v>347</v>
      </c>
      <c r="D255" s="871">
        <v>263</v>
      </c>
      <c r="E255" s="990">
        <v>4662.63</v>
      </c>
    </row>
    <row r="256" spans="1:5" ht="16.5" thickBot="1">
      <c r="A256" s="1180" t="s">
        <v>520</v>
      </c>
      <c r="B256" s="1181"/>
      <c r="C256" s="1181"/>
      <c r="D256" s="1084"/>
      <c r="E256" s="992">
        <f>SUM(E254:E255)</f>
        <v>22381.63</v>
      </c>
    </row>
    <row r="257" spans="1:5" ht="30">
      <c r="A257" s="1020" t="s">
        <v>678</v>
      </c>
      <c r="B257" s="1020" t="s">
        <v>1410</v>
      </c>
      <c r="C257" s="867" t="s">
        <v>346</v>
      </c>
      <c r="D257" s="868">
        <v>13</v>
      </c>
      <c r="E257" s="989">
        <v>11228</v>
      </c>
    </row>
    <row r="258" spans="1:5" ht="30.75" thickBot="1">
      <c r="A258" s="1021"/>
      <c r="B258" s="1021"/>
      <c r="C258" s="869" t="s">
        <v>347</v>
      </c>
      <c r="D258" s="870">
        <v>171</v>
      </c>
      <c r="E258" s="990">
        <v>2913.73</v>
      </c>
    </row>
    <row r="259" spans="1:5" ht="16.5" thickBot="1">
      <c r="A259" s="1180" t="s">
        <v>520</v>
      </c>
      <c r="B259" s="1181"/>
      <c r="C259" s="1181"/>
      <c r="D259" s="1084"/>
      <c r="E259" s="992">
        <f>SUM(E257:E258)</f>
        <v>14141.73</v>
      </c>
    </row>
    <row r="260" spans="1:5" ht="28.5" customHeight="1">
      <c r="A260" s="1020" t="s">
        <v>682</v>
      </c>
      <c r="B260" s="1020" t="s">
        <v>1419</v>
      </c>
      <c r="C260" s="867" t="s">
        <v>346</v>
      </c>
      <c r="D260" s="868">
        <v>11</v>
      </c>
      <c r="E260" s="990">
        <v>7064</v>
      </c>
    </row>
    <row r="261" spans="1:5" ht="27" customHeight="1" thickBot="1">
      <c r="A261" s="1412"/>
      <c r="B261" s="1021"/>
      <c r="C261" s="869" t="s">
        <v>347</v>
      </c>
      <c r="D261" s="870">
        <v>154</v>
      </c>
      <c r="E261" s="990">
        <v>2675.12</v>
      </c>
    </row>
    <row r="262" spans="1:5" ht="18" customHeight="1" thickBot="1">
      <c r="A262" s="1180" t="s">
        <v>520</v>
      </c>
      <c r="B262" s="1181"/>
      <c r="C262" s="1181"/>
      <c r="D262" s="1084"/>
      <c r="E262" s="992">
        <f>SUM(E260:E261)</f>
        <v>9739.119999999999</v>
      </c>
    </row>
    <row r="263" spans="1:5" ht="30">
      <c r="A263" s="1020" t="s">
        <v>684</v>
      </c>
      <c r="B263" s="1020" t="s">
        <v>1410</v>
      </c>
      <c r="C263" s="867" t="s">
        <v>346</v>
      </c>
      <c r="D263" s="868">
        <v>11</v>
      </c>
      <c r="E263" s="989">
        <v>9303.5</v>
      </c>
    </row>
    <row r="264" spans="1:5" ht="30.75" thickBot="1">
      <c r="A264" s="1382"/>
      <c r="B264" s="1021"/>
      <c r="C264" s="869" t="s">
        <v>347</v>
      </c>
      <c r="D264" s="871">
        <v>171</v>
      </c>
      <c r="E264" s="990">
        <v>2657.22</v>
      </c>
    </row>
    <row r="265" spans="1:5" ht="16.5" thickBot="1">
      <c r="A265" s="1180" t="s">
        <v>520</v>
      </c>
      <c r="B265" s="1181"/>
      <c r="C265" s="1181"/>
      <c r="D265" s="1084"/>
      <c r="E265" s="992">
        <f>SUM(E263:E264)</f>
        <v>11960.72</v>
      </c>
    </row>
    <row r="266" spans="1:5" ht="30">
      <c r="A266" s="1021" t="s">
        <v>685</v>
      </c>
      <c r="B266" s="1020" t="s">
        <v>1422</v>
      </c>
      <c r="C266" s="867" t="s">
        <v>346</v>
      </c>
      <c r="D266" s="871">
        <v>15</v>
      </c>
      <c r="E266" s="991">
        <v>10464</v>
      </c>
    </row>
    <row r="267" spans="1:5" ht="30.75" thickBot="1">
      <c r="A267" s="1021"/>
      <c r="B267" s="1021"/>
      <c r="C267" s="869" t="s">
        <v>347</v>
      </c>
      <c r="D267" s="870">
        <v>170</v>
      </c>
      <c r="E267" s="990">
        <v>2855.68</v>
      </c>
    </row>
    <row r="268" spans="1:5" ht="16.5" thickBot="1">
      <c r="A268" s="1180" t="s">
        <v>520</v>
      </c>
      <c r="B268" s="1181"/>
      <c r="C268" s="1181"/>
      <c r="D268" s="1084"/>
      <c r="E268" s="992">
        <f>SUM(E266:E267)</f>
        <v>13319.68</v>
      </c>
    </row>
    <row r="269" spans="1:5" ht="30">
      <c r="A269" s="1363" t="s">
        <v>687</v>
      </c>
      <c r="B269" s="1020" t="s">
        <v>1422</v>
      </c>
      <c r="C269" s="867" t="s">
        <v>346</v>
      </c>
      <c r="D269" s="871">
        <v>13</v>
      </c>
      <c r="E269" s="991">
        <v>9912</v>
      </c>
    </row>
    <row r="270" spans="1:5" ht="30.75" thickBot="1">
      <c r="A270" s="1362"/>
      <c r="B270" s="1021"/>
      <c r="C270" s="869" t="s">
        <v>347</v>
      </c>
      <c r="D270" s="870">
        <v>124</v>
      </c>
      <c r="E270" s="990">
        <v>1965.88</v>
      </c>
    </row>
    <row r="271" spans="1:5" ht="16.5" thickBot="1">
      <c r="A271" s="1180" t="s">
        <v>520</v>
      </c>
      <c r="B271" s="1181"/>
      <c r="C271" s="1181"/>
      <c r="D271" s="1084"/>
      <c r="E271" s="992">
        <f>SUM(E269:E270)</f>
        <v>11877.880000000001</v>
      </c>
    </row>
    <row r="272" spans="1:5" ht="30">
      <c r="A272" s="1363" t="s">
        <v>688</v>
      </c>
      <c r="B272" s="1020" t="s">
        <v>1422</v>
      </c>
      <c r="C272" s="867" t="s">
        <v>346</v>
      </c>
      <c r="D272" s="878">
        <v>24</v>
      </c>
      <c r="E272" s="989">
        <v>15241</v>
      </c>
    </row>
    <row r="273" spans="1:5" ht="30.75" thickBot="1">
      <c r="A273" s="1362"/>
      <c r="B273" s="1021"/>
      <c r="C273" s="869" t="s">
        <v>347</v>
      </c>
      <c r="D273" s="870">
        <v>372</v>
      </c>
      <c r="E273" s="990">
        <v>6049.49</v>
      </c>
    </row>
    <row r="274" spans="1:5" ht="16.5" thickBot="1">
      <c r="A274" s="1180" t="s">
        <v>520</v>
      </c>
      <c r="B274" s="1181"/>
      <c r="C274" s="1181"/>
      <c r="D274" s="1084"/>
      <c r="E274" s="992">
        <f>SUM(E272:E273)</f>
        <v>21290.489999999998</v>
      </c>
    </row>
    <row r="275" spans="1:5" ht="30">
      <c r="A275" s="1020" t="s">
        <v>689</v>
      </c>
      <c r="B275" s="1020" t="s">
        <v>351</v>
      </c>
      <c r="C275" s="867" t="s">
        <v>346</v>
      </c>
      <c r="D275" s="870">
        <v>2</v>
      </c>
      <c r="E275" s="990">
        <v>1395</v>
      </c>
    </row>
    <row r="276" spans="1:5" ht="30.75" thickBot="1">
      <c r="A276" s="1021"/>
      <c r="B276" s="1021"/>
      <c r="C276" s="869" t="s">
        <v>347</v>
      </c>
      <c r="D276" s="875">
        <v>62</v>
      </c>
      <c r="E276" s="994">
        <v>874.68</v>
      </c>
    </row>
    <row r="277" spans="1:5" ht="16.5" thickBot="1">
      <c r="A277" s="1180" t="s">
        <v>520</v>
      </c>
      <c r="B277" s="1181"/>
      <c r="C277" s="1181"/>
      <c r="D277" s="1084"/>
      <c r="E277" s="992">
        <f>SUM(E275:E276)</f>
        <v>2269.68</v>
      </c>
    </row>
    <row r="278" spans="1:5" ht="30.75" thickBot="1">
      <c r="A278" s="373" t="s">
        <v>691</v>
      </c>
      <c r="B278" s="373" t="s">
        <v>1424</v>
      </c>
      <c r="C278" s="869" t="s">
        <v>347</v>
      </c>
      <c r="D278" s="871">
        <v>217</v>
      </c>
      <c r="E278" s="991">
        <v>3655.28</v>
      </c>
    </row>
    <row r="279" spans="1:5" ht="16.5" thickBot="1">
      <c r="A279" s="1180" t="s">
        <v>520</v>
      </c>
      <c r="B279" s="1181"/>
      <c r="C279" s="1181"/>
      <c r="D279" s="1084"/>
      <c r="E279" s="992">
        <f>SUM(E278)</f>
        <v>3655.28</v>
      </c>
    </row>
    <row r="280" spans="1:5" ht="30">
      <c r="A280" s="1020" t="s">
        <v>1425</v>
      </c>
      <c r="B280" s="1020" t="s">
        <v>1424</v>
      </c>
      <c r="C280" s="867" t="s">
        <v>346</v>
      </c>
      <c r="D280" s="870">
        <v>19</v>
      </c>
      <c r="E280" s="990">
        <v>14854.5</v>
      </c>
    </row>
    <row r="281" spans="1:5" ht="30.75" customHeight="1" thickBot="1">
      <c r="A281" s="1021"/>
      <c r="B281" s="1021"/>
      <c r="C281" s="869" t="s">
        <v>347</v>
      </c>
      <c r="D281" s="870">
        <v>282</v>
      </c>
      <c r="E281" s="990">
        <v>4555.67</v>
      </c>
    </row>
    <row r="282" spans="1:5" ht="16.5" customHeight="1" thickBot="1">
      <c r="A282" s="1180" t="s">
        <v>520</v>
      </c>
      <c r="B282" s="1181"/>
      <c r="C282" s="1181"/>
      <c r="D282" s="1084"/>
      <c r="E282" s="992">
        <f>SUM(E280:E281)</f>
        <v>19410.17</v>
      </c>
    </row>
    <row r="283" spans="1:5" ht="30">
      <c r="A283" s="1020" t="s">
        <v>1426</v>
      </c>
      <c r="B283" s="1020" t="s">
        <v>1427</v>
      </c>
      <c r="C283" s="867" t="s">
        <v>346</v>
      </c>
      <c r="D283" s="868">
        <v>20</v>
      </c>
      <c r="E283" s="989">
        <v>14510.5</v>
      </c>
    </row>
    <row r="284" spans="1:5" ht="30">
      <c r="A284" s="1021"/>
      <c r="B284" s="1021"/>
      <c r="C284" s="869" t="s">
        <v>347</v>
      </c>
      <c r="D284" s="870">
        <v>312</v>
      </c>
      <c r="E284" s="990">
        <v>4432.9</v>
      </c>
    </row>
    <row r="285" spans="1:5" ht="30">
      <c r="A285" s="1021"/>
      <c r="B285" s="1021"/>
      <c r="C285" s="869" t="s">
        <v>349</v>
      </c>
      <c r="D285" s="871">
        <v>24</v>
      </c>
      <c r="E285" s="991">
        <v>3651.59</v>
      </c>
    </row>
    <row r="286" spans="1:5" ht="16.5" thickBot="1">
      <c r="A286" s="1382"/>
      <c r="B286" s="1382"/>
      <c r="C286" s="879" t="s">
        <v>352</v>
      </c>
      <c r="D286" s="875">
        <v>10</v>
      </c>
      <c r="E286" s="994">
        <v>1561.92</v>
      </c>
    </row>
    <row r="287" spans="1:5" ht="16.5" thickBot="1">
      <c r="A287" s="1180" t="s">
        <v>520</v>
      </c>
      <c r="B287" s="1181"/>
      <c r="C287" s="1181"/>
      <c r="D287" s="1084"/>
      <c r="E287" s="992">
        <f>SUM(E283:E286)</f>
        <v>24156.910000000003</v>
      </c>
    </row>
    <row r="288" spans="1:5" ht="25.5" customHeight="1">
      <c r="A288" s="1020" t="s">
        <v>353</v>
      </c>
      <c r="B288" s="1020" t="s">
        <v>354</v>
      </c>
      <c r="C288" s="867" t="s">
        <v>346</v>
      </c>
      <c r="D288" s="870">
        <v>10</v>
      </c>
      <c r="E288" s="990">
        <v>7606.5</v>
      </c>
    </row>
    <row r="289" spans="1:5" ht="28.5" customHeight="1" thickBot="1">
      <c r="A289" s="1382"/>
      <c r="B289" s="1382"/>
      <c r="C289" s="880" t="s">
        <v>347</v>
      </c>
      <c r="D289" s="875">
        <v>217</v>
      </c>
      <c r="E289" s="994">
        <v>4133.03</v>
      </c>
    </row>
    <row r="290" spans="1:5" ht="16.5" thickBot="1">
      <c r="A290" s="1180" t="s">
        <v>520</v>
      </c>
      <c r="B290" s="1181"/>
      <c r="C290" s="1181"/>
      <c r="D290" s="1084"/>
      <c r="E290" s="992">
        <f>SUM(E288:E289)</f>
        <v>11739.529999999999</v>
      </c>
    </row>
    <row r="291" spans="1:5" ht="16.5" thickBot="1">
      <c r="A291" s="881"/>
      <c r="B291" s="882"/>
      <c r="C291" s="883"/>
      <c r="D291" s="884"/>
      <c r="E291" s="996"/>
    </row>
    <row r="292" spans="1:5" ht="16.5" thickBot="1">
      <c r="A292" s="1187" t="s">
        <v>620</v>
      </c>
      <c r="B292" s="1188"/>
      <c r="C292" s="1188"/>
      <c r="D292" s="1189"/>
      <c r="E292" s="414">
        <f>E290+E287+E282+E279+E277+E274+E271+E268+E265+E262+E259+E256+E253+E249+E244</f>
        <v>241946.24</v>
      </c>
    </row>
    <row r="293" spans="1:5" ht="15.75">
      <c r="A293" s="169"/>
      <c r="B293" s="134"/>
      <c r="C293" s="537"/>
      <c r="D293" s="170"/>
      <c r="E293" s="198"/>
    </row>
    <row r="294" spans="1:5" ht="15.75">
      <c r="A294" s="172"/>
      <c r="B294" s="3"/>
      <c r="C294" s="423"/>
      <c r="D294" s="9"/>
      <c r="E294" s="199"/>
    </row>
    <row r="295" spans="1:5" ht="18" customHeight="1">
      <c r="A295" s="1190" t="s">
        <v>355</v>
      </c>
      <c r="B295" s="1048"/>
      <c r="C295" s="1048"/>
      <c r="D295" s="1048"/>
      <c r="E295" s="1049"/>
    </row>
    <row r="296" spans="1:5" ht="16.5" thickBot="1">
      <c r="A296" s="172"/>
      <c r="B296" s="3"/>
      <c r="C296" s="423"/>
      <c r="D296" s="173"/>
      <c r="E296" s="4"/>
    </row>
    <row r="297" spans="1:7" ht="16.5" thickBot="1">
      <c r="A297" s="127"/>
      <c r="B297" s="128"/>
      <c r="C297" s="546"/>
      <c r="D297" s="780" t="s">
        <v>501</v>
      </c>
      <c r="E297" s="781" t="s">
        <v>356</v>
      </c>
      <c r="F297" s="885"/>
      <c r="G297" s="886"/>
    </row>
    <row r="298" spans="1:5" ht="32.25" thickBot="1">
      <c r="A298" s="127"/>
      <c r="B298" s="128"/>
      <c r="C298" s="488"/>
      <c r="D298" s="784" t="s">
        <v>1147</v>
      </c>
      <c r="E298" s="375">
        <v>6634.38</v>
      </c>
    </row>
    <row r="299" spans="1:6" ht="16.5" thickBot="1">
      <c r="A299" s="127"/>
      <c r="B299" s="128"/>
      <c r="C299" s="488"/>
      <c r="D299" s="786" t="s">
        <v>503</v>
      </c>
      <c r="E299" s="188">
        <f>E330</f>
        <v>160780.41999999998</v>
      </c>
      <c r="F299" s="841"/>
    </row>
    <row r="300" spans="1:5" ht="15.75">
      <c r="A300" s="127"/>
      <c r="B300" s="128"/>
      <c r="C300" s="488"/>
      <c r="D300" s="129"/>
      <c r="E300" s="887"/>
    </row>
    <row r="301" spans="1:5" ht="16.5" thickBot="1">
      <c r="A301" s="888"/>
      <c r="B301" s="889"/>
      <c r="C301" s="890"/>
      <c r="D301" s="227"/>
      <c r="E301" s="266"/>
    </row>
    <row r="302" spans="1:5" ht="15.75">
      <c r="A302" s="1193" t="s">
        <v>504</v>
      </c>
      <c r="B302" s="1193" t="s">
        <v>505</v>
      </c>
      <c r="C302" s="1193" t="s">
        <v>506</v>
      </c>
      <c r="D302" s="1193" t="s">
        <v>507</v>
      </c>
      <c r="E302" s="1414" t="s">
        <v>508</v>
      </c>
    </row>
    <row r="303" spans="1:5" ht="24" customHeight="1" thickBot="1">
      <c r="A303" s="1052"/>
      <c r="B303" s="1052"/>
      <c r="C303" s="1052"/>
      <c r="D303" s="1052"/>
      <c r="E303" s="1415"/>
    </row>
    <row r="304" spans="1:5" ht="15.75">
      <c r="A304" s="1416" t="s">
        <v>357</v>
      </c>
      <c r="B304" s="1234" t="s">
        <v>1754</v>
      </c>
      <c r="C304" s="892" t="s">
        <v>358</v>
      </c>
      <c r="D304" s="892">
        <v>1</v>
      </c>
      <c r="E304" s="893">
        <v>28420</v>
      </c>
    </row>
    <row r="305" spans="1:5" ht="30">
      <c r="A305" s="1417"/>
      <c r="B305" s="1419"/>
      <c r="C305" s="892" t="s">
        <v>359</v>
      </c>
      <c r="D305" s="894">
        <v>1</v>
      </c>
      <c r="E305" s="893">
        <v>4964</v>
      </c>
    </row>
    <row r="306" spans="1:5" ht="15.75">
      <c r="A306" s="1417"/>
      <c r="B306" s="1224"/>
      <c r="C306" s="892" t="s">
        <v>360</v>
      </c>
      <c r="D306" s="894">
        <v>1</v>
      </c>
      <c r="E306" s="893">
        <v>1230</v>
      </c>
    </row>
    <row r="307" spans="1:5" ht="30.75" thickBot="1">
      <c r="A307" s="1418"/>
      <c r="B307" s="1235"/>
      <c r="C307" s="892" t="s">
        <v>361</v>
      </c>
      <c r="D307" s="895" t="s">
        <v>362</v>
      </c>
      <c r="E307" s="896">
        <v>11840</v>
      </c>
    </row>
    <row r="308" spans="1:5" ht="16.5" thickBot="1">
      <c r="A308" s="1420" t="s">
        <v>520</v>
      </c>
      <c r="B308" s="1421"/>
      <c r="C308" s="1421"/>
      <c r="D308" s="1422"/>
      <c r="E308" s="375">
        <f>SUM(E304:E307)</f>
        <v>46454</v>
      </c>
    </row>
    <row r="309" spans="1:5" ht="30.75" thickBot="1">
      <c r="A309" s="891" t="s">
        <v>363</v>
      </c>
      <c r="B309" s="808" t="s">
        <v>1754</v>
      </c>
      <c r="C309" s="894" t="s">
        <v>364</v>
      </c>
      <c r="D309" s="894">
        <v>2</v>
      </c>
      <c r="E309" s="997">
        <v>4624</v>
      </c>
    </row>
    <row r="310" spans="1:5" ht="16.5" thickBot="1">
      <c r="A310" s="1420" t="s">
        <v>520</v>
      </c>
      <c r="B310" s="1421"/>
      <c r="C310" s="1421"/>
      <c r="D310" s="1422"/>
      <c r="E310" s="375">
        <f>SUM(E309)</f>
        <v>4624</v>
      </c>
    </row>
    <row r="311" spans="1:5" ht="30">
      <c r="A311" s="1416" t="s">
        <v>365</v>
      </c>
      <c r="B311" s="1234" t="s">
        <v>1754</v>
      </c>
      <c r="C311" s="892" t="s">
        <v>366</v>
      </c>
      <c r="D311" s="894" t="s">
        <v>367</v>
      </c>
      <c r="E311" s="897">
        <v>4624</v>
      </c>
    </row>
    <row r="312" spans="1:5" ht="30.75" thickBot="1">
      <c r="A312" s="1423"/>
      <c r="B312" s="1224"/>
      <c r="C312" s="892" t="s">
        <v>368</v>
      </c>
      <c r="D312" s="894" t="s">
        <v>369</v>
      </c>
      <c r="E312" s="897">
        <v>2758</v>
      </c>
    </row>
    <row r="313" spans="1:5" ht="16.5" thickBot="1">
      <c r="A313" s="1420" t="s">
        <v>520</v>
      </c>
      <c r="B313" s="1421"/>
      <c r="C313" s="1421"/>
      <c r="D313" s="1422"/>
      <c r="E313" s="375">
        <f>SUM(E311:E312)</f>
        <v>7382</v>
      </c>
    </row>
    <row r="314" spans="1:5" ht="30.75" thickBot="1">
      <c r="A314" s="891" t="s">
        <v>796</v>
      </c>
      <c r="B314" s="808" t="s">
        <v>2041</v>
      </c>
      <c r="C314" s="894" t="s">
        <v>370</v>
      </c>
      <c r="D314" s="894"/>
      <c r="E314" s="897">
        <v>2950</v>
      </c>
    </row>
    <row r="315" spans="1:5" ht="16.5" thickBot="1">
      <c r="A315" s="1420" t="s">
        <v>520</v>
      </c>
      <c r="B315" s="1421"/>
      <c r="C315" s="1421"/>
      <c r="D315" s="1422"/>
      <c r="E315" s="375">
        <f>SUM(E314:E314)</f>
        <v>2950</v>
      </c>
    </row>
    <row r="316" spans="1:5" ht="30">
      <c r="A316" s="1416" t="s">
        <v>800</v>
      </c>
      <c r="B316" s="1234" t="s">
        <v>95</v>
      </c>
      <c r="C316" s="894" t="s">
        <v>371</v>
      </c>
      <c r="D316" s="894" t="s">
        <v>372</v>
      </c>
      <c r="E316" s="897">
        <v>1712.5</v>
      </c>
    </row>
    <row r="317" spans="1:5" ht="30.75" thickBot="1">
      <c r="A317" s="1423"/>
      <c r="B317" s="1224"/>
      <c r="C317" s="894" t="s">
        <v>373</v>
      </c>
      <c r="D317" s="894" t="s">
        <v>274</v>
      </c>
      <c r="E317" s="893">
        <v>14970</v>
      </c>
    </row>
    <row r="318" spans="1:5" ht="16.5" thickBot="1">
      <c r="A318" s="1420" t="s">
        <v>520</v>
      </c>
      <c r="B318" s="1421"/>
      <c r="C318" s="1421"/>
      <c r="D318" s="1422"/>
      <c r="E318" s="375">
        <f>SUM(E316:E317)</f>
        <v>16682.5</v>
      </c>
    </row>
    <row r="319" spans="1:5" ht="30.75" thickBot="1">
      <c r="A319" s="891" t="s">
        <v>374</v>
      </c>
      <c r="B319" s="808" t="s">
        <v>95</v>
      </c>
      <c r="C319" s="894" t="s">
        <v>373</v>
      </c>
      <c r="D319" s="894" t="s">
        <v>246</v>
      </c>
      <c r="E319" s="893">
        <v>19950</v>
      </c>
    </row>
    <row r="320" spans="1:5" ht="16.5" thickBot="1">
      <c r="A320" s="1420" t="s">
        <v>520</v>
      </c>
      <c r="B320" s="1421"/>
      <c r="C320" s="1421"/>
      <c r="D320" s="1422"/>
      <c r="E320" s="375">
        <f>SUM(E319:E319)</f>
        <v>19950</v>
      </c>
    </row>
    <row r="321" spans="1:5" ht="30.75" thickBot="1">
      <c r="A321" s="891" t="s">
        <v>173</v>
      </c>
      <c r="B321" s="808" t="s">
        <v>95</v>
      </c>
      <c r="C321" s="894" t="s">
        <v>373</v>
      </c>
      <c r="D321" s="894" t="s">
        <v>270</v>
      </c>
      <c r="E321" s="893">
        <v>17450</v>
      </c>
    </row>
    <row r="322" spans="1:5" ht="16.5" thickBot="1">
      <c r="A322" s="1420" t="s">
        <v>520</v>
      </c>
      <c r="B322" s="1421"/>
      <c r="C322" s="1421"/>
      <c r="D322" s="1422"/>
      <c r="E322" s="375">
        <f>SUM(E321:E321)</f>
        <v>17450</v>
      </c>
    </row>
    <row r="323" spans="1:5" ht="15.75">
      <c r="A323" s="1416" t="s">
        <v>375</v>
      </c>
      <c r="B323" s="1234" t="s">
        <v>209</v>
      </c>
      <c r="C323" s="894" t="s">
        <v>376</v>
      </c>
      <c r="D323" s="894" t="s">
        <v>334</v>
      </c>
      <c r="E323" s="897">
        <v>2510</v>
      </c>
    </row>
    <row r="324" spans="1:5" ht="30">
      <c r="A324" s="1423"/>
      <c r="B324" s="1224"/>
      <c r="C324" s="894" t="s">
        <v>377</v>
      </c>
      <c r="D324" s="894" t="s">
        <v>367</v>
      </c>
      <c r="E324" s="897">
        <v>5330</v>
      </c>
    </row>
    <row r="325" spans="1:5" ht="30.75" thickBot="1">
      <c r="A325" s="1423"/>
      <c r="B325" s="1224"/>
      <c r="C325" s="894" t="s">
        <v>378</v>
      </c>
      <c r="D325" s="894" t="s">
        <v>379</v>
      </c>
      <c r="E325" s="897">
        <v>31500</v>
      </c>
    </row>
    <row r="326" spans="1:5" ht="16.5" thickBot="1">
      <c r="A326" s="1420" t="s">
        <v>520</v>
      </c>
      <c r="B326" s="1421"/>
      <c r="C326" s="1421"/>
      <c r="D326" s="1422"/>
      <c r="E326" s="375">
        <f>SUM(E323:E325)</f>
        <v>39340</v>
      </c>
    </row>
    <row r="327" spans="1:5" ht="30.75" thickBot="1">
      <c r="A327" s="891" t="s">
        <v>380</v>
      </c>
      <c r="B327" s="808" t="s">
        <v>381</v>
      </c>
      <c r="C327" s="894" t="s">
        <v>382</v>
      </c>
      <c r="D327" s="894" t="s">
        <v>276</v>
      </c>
      <c r="E327" s="893">
        <v>5947.92</v>
      </c>
    </row>
    <row r="328" spans="1:5" ht="16.5" thickBot="1">
      <c r="A328" s="1206" t="s">
        <v>520</v>
      </c>
      <c r="B328" s="1207"/>
      <c r="C328" s="1207"/>
      <c r="D328" s="1208"/>
      <c r="E328" s="375">
        <f>SUM(E327:E327)</f>
        <v>5947.92</v>
      </c>
    </row>
    <row r="329" spans="1:5" ht="16.5" thickBot="1">
      <c r="A329" s="587"/>
      <c r="B329" s="587"/>
      <c r="C329" s="515"/>
      <c r="D329" s="588"/>
      <c r="E329" s="898"/>
    </row>
    <row r="330" spans="1:5" ht="16.5" thickBot="1">
      <c r="A330" s="1275" t="s">
        <v>620</v>
      </c>
      <c r="B330" s="1276"/>
      <c r="C330" s="1276"/>
      <c r="D330" s="1277"/>
      <c r="E330" s="197">
        <f>E328+E326+E322+E320+E318+E315+E313+E310+E308</f>
        <v>160780.41999999998</v>
      </c>
    </row>
    <row r="331" spans="1:5" ht="15.75">
      <c r="A331" s="590"/>
      <c r="B331" s="591"/>
      <c r="C331" s="592"/>
      <c r="D331" s="591"/>
      <c r="E331" s="593"/>
    </row>
    <row r="332" spans="1:5" ht="15.75">
      <c r="A332" s="594"/>
      <c r="B332" s="595"/>
      <c r="C332" s="596"/>
      <c r="D332" s="595"/>
      <c r="E332" s="597"/>
    </row>
    <row r="333" spans="1:5" ht="19.5">
      <c r="A333" s="1215" t="s">
        <v>383</v>
      </c>
      <c r="B333" s="1216"/>
      <c r="C333" s="1216"/>
      <c r="D333" s="1216"/>
      <c r="E333" s="1217"/>
    </row>
    <row r="334" spans="1:5" ht="16.5" thickBot="1">
      <c r="A334" s="594"/>
      <c r="B334" s="595"/>
      <c r="C334" s="596"/>
      <c r="D334" s="595"/>
      <c r="E334" s="597"/>
    </row>
    <row r="335" spans="1:5" ht="16.5" thickBot="1">
      <c r="A335" s="594"/>
      <c r="B335" s="595"/>
      <c r="C335" s="596"/>
      <c r="D335" s="780" t="s">
        <v>501</v>
      </c>
      <c r="E335" s="781" t="s">
        <v>384</v>
      </c>
    </row>
    <row r="336" spans="1:6" ht="16.5" thickBot="1">
      <c r="A336" s="594"/>
      <c r="B336" s="595"/>
      <c r="C336" s="596"/>
      <c r="D336" s="786" t="s">
        <v>503</v>
      </c>
      <c r="E336" s="374">
        <f>E408</f>
        <v>579974.7500000001</v>
      </c>
      <c r="F336" s="861"/>
    </row>
    <row r="337" spans="1:5" ht="15.75">
      <c r="A337" s="172"/>
      <c r="B337" s="3"/>
      <c r="C337" s="423"/>
      <c r="D337" s="9"/>
      <c r="E337" s="598"/>
    </row>
    <row r="338" spans="1:5" ht="16.5" thickBot="1">
      <c r="A338" s="225"/>
      <c r="B338" s="226"/>
      <c r="C338" s="599"/>
      <c r="D338" s="227"/>
      <c r="E338" s="228"/>
    </row>
    <row r="339" spans="1:5" ht="39.75" thickBot="1">
      <c r="A339" s="229" t="s">
        <v>663</v>
      </c>
      <c r="B339" s="229" t="s">
        <v>505</v>
      </c>
      <c r="C339" s="230" t="s">
        <v>506</v>
      </c>
      <c r="D339" s="231" t="s">
        <v>507</v>
      </c>
      <c r="E339" s="232" t="s">
        <v>664</v>
      </c>
    </row>
    <row r="340" spans="1:5" ht="15.75">
      <c r="A340" s="1405" t="s">
        <v>385</v>
      </c>
      <c r="B340" s="1407" t="s">
        <v>866</v>
      </c>
      <c r="C340" s="899" t="s">
        <v>386</v>
      </c>
      <c r="D340" s="900">
        <v>450</v>
      </c>
      <c r="E340" s="397">
        <v>8404.78</v>
      </c>
    </row>
    <row r="341" spans="1:5" ht="16.5" thickBot="1">
      <c r="A341" s="1406"/>
      <c r="B341" s="1408"/>
      <c r="C341" s="683" t="s">
        <v>387</v>
      </c>
      <c r="D341" s="901">
        <v>47</v>
      </c>
      <c r="E341" s="416">
        <v>29076.4</v>
      </c>
    </row>
    <row r="342" spans="1:5" ht="16.5" thickBot="1">
      <c r="A342" s="1206" t="s">
        <v>520</v>
      </c>
      <c r="B342" s="1207"/>
      <c r="C342" s="1207"/>
      <c r="D342" s="1208"/>
      <c r="E342" s="375">
        <f>SUM(E340:E341)</f>
        <v>37481.18</v>
      </c>
    </row>
    <row r="343" spans="1:5" ht="15.75">
      <c r="A343" s="1405" t="s">
        <v>388</v>
      </c>
      <c r="B343" s="1407" t="s">
        <v>866</v>
      </c>
      <c r="C343" s="501" t="s">
        <v>1188</v>
      </c>
      <c r="D343" s="902">
        <v>6</v>
      </c>
      <c r="E343" s="998">
        <v>203.5</v>
      </c>
    </row>
    <row r="344" spans="1:5" ht="15.75">
      <c r="A344" s="1406"/>
      <c r="B344" s="1408"/>
      <c r="C344" s="494" t="s">
        <v>386</v>
      </c>
      <c r="D344" s="903">
        <v>609</v>
      </c>
      <c r="E344" s="999">
        <v>9732.96</v>
      </c>
    </row>
    <row r="345" spans="1:5" ht="16.5" thickBot="1">
      <c r="A345" s="1406"/>
      <c r="B345" s="1408"/>
      <c r="C345" s="504" t="s">
        <v>387</v>
      </c>
      <c r="D345" s="904">
        <v>43</v>
      </c>
      <c r="E345" s="1000">
        <v>32411.4</v>
      </c>
    </row>
    <row r="346" spans="1:5" ht="16.5" thickBot="1">
      <c r="A346" s="1206" t="s">
        <v>520</v>
      </c>
      <c r="B346" s="1207"/>
      <c r="C346" s="1207"/>
      <c r="D346" s="1208"/>
      <c r="E346" s="375">
        <f>SUM(E343:E345)</f>
        <v>42347.86</v>
      </c>
    </row>
    <row r="347" spans="1:5" ht="15.75">
      <c r="A347" s="1405" t="s">
        <v>389</v>
      </c>
      <c r="B347" s="1407" t="s">
        <v>866</v>
      </c>
      <c r="C347" s="676" t="s">
        <v>386</v>
      </c>
      <c r="D347" s="902">
        <v>245</v>
      </c>
      <c r="E347" s="1001">
        <v>3123.29</v>
      </c>
    </row>
    <row r="348" spans="1:5" ht="31.5">
      <c r="A348" s="1406"/>
      <c r="B348" s="1408"/>
      <c r="C348" s="905" t="s">
        <v>390</v>
      </c>
      <c r="D348" s="906"/>
      <c r="E348" s="1002">
        <v>1559</v>
      </c>
    </row>
    <row r="349" spans="1:5" ht="16.5" thickBot="1">
      <c r="A349" s="1406"/>
      <c r="B349" s="1408"/>
      <c r="C349" s="683" t="s">
        <v>387</v>
      </c>
      <c r="D349" s="907">
        <v>44</v>
      </c>
      <c r="E349" s="1003">
        <v>28632</v>
      </c>
    </row>
    <row r="350" spans="1:5" ht="16.5" thickBot="1">
      <c r="A350" s="1206" t="s">
        <v>520</v>
      </c>
      <c r="B350" s="1207"/>
      <c r="C350" s="1207"/>
      <c r="D350" s="1208"/>
      <c r="E350" s="375">
        <f>SUM(E347:E349)</f>
        <v>33314.29</v>
      </c>
    </row>
    <row r="351" spans="1:5" ht="15.75">
      <c r="A351" s="1405" t="s">
        <v>391</v>
      </c>
      <c r="B351" s="1407" t="s">
        <v>392</v>
      </c>
      <c r="C351" s="501" t="s">
        <v>386</v>
      </c>
      <c r="D351" s="908">
        <v>358</v>
      </c>
      <c r="E351" s="998">
        <v>7710.85</v>
      </c>
    </row>
    <row r="352" spans="1:5" ht="16.5" thickBot="1">
      <c r="A352" s="1406"/>
      <c r="B352" s="1408"/>
      <c r="C352" s="494" t="s">
        <v>387</v>
      </c>
      <c r="D352" s="909">
        <v>28</v>
      </c>
      <c r="E352" s="1000">
        <v>26418.6</v>
      </c>
    </row>
    <row r="353" spans="1:5" ht="16.5" thickBot="1">
      <c r="A353" s="1206" t="s">
        <v>520</v>
      </c>
      <c r="B353" s="1207"/>
      <c r="C353" s="1207"/>
      <c r="D353" s="1208"/>
      <c r="E353" s="375">
        <f>SUM(E351:E352)</f>
        <v>34129.45</v>
      </c>
    </row>
    <row r="354" spans="1:5" ht="15.75">
      <c r="A354" s="1405" t="s">
        <v>393</v>
      </c>
      <c r="B354" s="1407" t="s">
        <v>866</v>
      </c>
      <c r="C354" s="526" t="s">
        <v>1188</v>
      </c>
      <c r="D354" s="910">
        <v>2</v>
      </c>
      <c r="E354" s="1004">
        <v>177.9</v>
      </c>
    </row>
    <row r="355" spans="1:5" ht="15.75">
      <c r="A355" s="1406"/>
      <c r="B355" s="1408"/>
      <c r="C355" s="528" t="s">
        <v>386</v>
      </c>
      <c r="D355" s="911">
        <v>760</v>
      </c>
      <c r="E355" s="999">
        <v>11142.32</v>
      </c>
    </row>
    <row r="356" spans="1:5" ht="31.5">
      <c r="A356" s="1406"/>
      <c r="B356" s="1408"/>
      <c r="C356" s="528" t="s">
        <v>390</v>
      </c>
      <c r="D356" s="911"/>
      <c r="E356" s="999">
        <v>25744</v>
      </c>
    </row>
    <row r="357" spans="1:5" ht="16.5" thickBot="1">
      <c r="A357" s="1406"/>
      <c r="B357" s="1408"/>
      <c r="C357" s="507" t="s">
        <v>387</v>
      </c>
      <c r="D357" s="903">
        <v>41</v>
      </c>
      <c r="E357" s="999">
        <v>31078.8</v>
      </c>
    </row>
    <row r="358" spans="1:5" ht="16.5" thickBot="1">
      <c r="A358" s="1206" t="s">
        <v>520</v>
      </c>
      <c r="B358" s="1207"/>
      <c r="C358" s="1207"/>
      <c r="D358" s="1208"/>
      <c r="E358" s="375">
        <f>SUM(E354:E357)</f>
        <v>68143.02</v>
      </c>
    </row>
    <row r="359" spans="1:5" ht="15.75">
      <c r="A359" s="1405" t="s">
        <v>394</v>
      </c>
      <c r="B359" s="1424" t="s">
        <v>866</v>
      </c>
      <c r="C359" s="676" t="s">
        <v>387</v>
      </c>
      <c r="D359" s="912">
        <v>24</v>
      </c>
      <c r="E359" s="998">
        <v>15515</v>
      </c>
    </row>
    <row r="360" spans="1:5" ht="16.5" thickBot="1">
      <c r="A360" s="1406"/>
      <c r="B360" s="1425"/>
      <c r="C360" s="678" t="s">
        <v>386</v>
      </c>
      <c r="D360" s="913">
        <v>284</v>
      </c>
      <c r="E360" s="999">
        <v>4434.63</v>
      </c>
    </row>
    <row r="361" spans="1:5" ht="16.5" thickBot="1">
      <c r="A361" s="1206" t="s">
        <v>520</v>
      </c>
      <c r="B361" s="1207"/>
      <c r="C361" s="1207"/>
      <c r="D361" s="1208"/>
      <c r="E361" s="375">
        <f>SUM(E359:E360)</f>
        <v>19949.63</v>
      </c>
    </row>
    <row r="362" spans="1:5" ht="15.75">
      <c r="A362" s="1405" t="s">
        <v>395</v>
      </c>
      <c r="B362" s="1424" t="s">
        <v>396</v>
      </c>
      <c r="C362" s="526" t="s">
        <v>387</v>
      </c>
      <c r="D362" s="902">
        <v>32</v>
      </c>
      <c r="E362" s="1001">
        <v>19831.6</v>
      </c>
    </row>
    <row r="363" spans="1:5" ht="16.5" thickBot="1">
      <c r="A363" s="1406"/>
      <c r="B363" s="1425"/>
      <c r="C363" s="507" t="s">
        <v>386</v>
      </c>
      <c r="D363" s="909">
        <v>252</v>
      </c>
      <c r="E363" s="999">
        <v>4461.76</v>
      </c>
    </row>
    <row r="364" spans="1:5" ht="16.5" thickBot="1">
      <c r="A364" s="1206" t="s">
        <v>520</v>
      </c>
      <c r="B364" s="1207"/>
      <c r="C364" s="1207"/>
      <c r="D364" s="1208"/>
      <c r="E364" s="375">
        <f>SUM(E362:E363)</f>
        <v>24293.36</v>
      </c>
    </row>
    <row r="365" spans="1:5" ht="15.75">
      <c r="A365" s="1405" t="s">
        <v>397</v>
      </c>
      <c r="B365" s="1424" t="s">
        <v>866</v>
      </c>
      <c r="C365" s="526" t="s">
        <v>1188</v>
      </c>
      <c r="D365" s="902">
        <v>7</v>
      </c>
      <c r="E365" s="998">
        <v>467.6</v>
      </c>
    </row>
    <row r="366" spans="1:5" ht="15.75">
      <c r="A366" s="1406"/>
      <c r="B366" s="1425"/>
      <c r="C366" s="528" t="s">
        <v>386</v>
      </c>
      <c r="D366" s="908">
        <v>204</v>
      </c>
      <c r="E366" s="999">
        <v>4002.16</v>
      </c>
    </row>
    <row r="367" spans="1:5" ht="16.5" thickBot="1">
      <c r="A367" s="1406"/>
      <c r="B367" s="1425"/>
      <c r="C367" s="507" t="s">
        <v>387</v>
      </c>
      <c r="D367" s="909">
        <v>16</v>
      </c>
      <c r="E367" s="1000">
        <v>13430.2</v>
      </c>
    </row>
    <row r="368" spans="1:5" ht="16.5" thickBot="1">
      <c r="A368" s="1206" t="s">
        <v>520</v>
      </c>
      <c r="B368" s="1207"/>
      <c r="C368" s="1207"/>
      <c r="D368" s="1208"/>
      <c r="E368" s="375">
        <f>SUM(E365:E367)</f>
        <v>17899.96</v>
      </c>
    </row>
    <row r="369" spans="1:5" ht="15.75">
      <c r="A369" s="1405" t="s">
        <v>398</v>
      </c>
      <c r="B369" s="1424" t="s">
        <v>866</v>
      </c>
      <c r="C369" s="526" t="s">
        <v>387</v>
      </c>
      <c r="D369" s="902">
        <v>47</v>
      </c>
      <c r="E369" s="1001">
        <v>30914.6</v>
      </c>
    </row>
    <row r="370" spans="1:5" ht="16.5" thickBot="1">
      <c r="A370" s="1406"/>
      <c r="B370" s="1425"/>
      <c r="C370" s="507" t="s">
        <v>386</v>
      </c>
      <c r="D370" s="903">
        <v>853</v>
      </c>
      <c r="E370" s="1003">
        <v>12269.28</v>
      </c>
    </row>
    <row r="371" spans="1:5" ht="16.5" thickBot="1">
      <c r="A371" s="1206" t="s">
        <v>520</v>
      </c>
      <c r="B371" s="1207"/>
      <c r="C371" s="1207"/>
      <c r="D371" s="1208"/>
      <c r="E371" s="375">
        <f>SUM(E369:E370)</f>
        <v>43183.88</v>
      </c>
    </row>
    <row r="372" spans="1:5" ht="15.75">
      <c r="A372" s="1405" t="s">
        <v>399</v>
      </c>
      <c r="B372" s="1424" t="s">
        <v>866</v>
      </c>
      <c r="C372" s="526" t="s">
        <v>1188</v>
      </c>
      <c r="D372" s="902">
        <v>1</v>
      </c>
      <c r="E372" s="998">
        <v>240.2</v>
      </c>
    </row>
    <row r="373" spans="1:5" ht="15.75">
      <c r="A373" s="1406"/>
      <c r="B373" s="1425"/>
      <c r="C373" s="507" t="s">
        <v>387</v>
      </c>
      <c r="D373" s="903">
        <v>47</v>
      </c>
      <c r="E373" s="999">
        <v>31303.2</v>
      </c>
    </row>
    <row r="374" spans="1:5" ht="16.5" thickBot="1">
      <c r="A374" s="1406"/>
      <c r="B374" s="1425"/>
      <c r="C374" s="507" t="s">
        <v>386</v>
      </c>
      <c r="D374" s="903">
        <v>476</v>
      </c>
      <c r="E374" s="1000">
        <v>7043.02</v>
      </c>
    </row>
    <row r="375" spans="1:5" ht="16.5" thickBot="1">
      <c r="A375" s="1206" t="s">
        <v>520</v>
      </c>
      <c r="B375" s="1207"/>
      <c r="C375" s="1207"/>
      <c r="D375" s="1208"/>
      <c r="E375" s="375">
        <f>SUM(E372:E374)</f>
        <v>38586.42</v>
      </c>
    </row>
    <row r="376" spans="1:5" ht="15.75">
      <c r="A376" s="1405" t="s">
        <v>400</v>
      </c>
      <c r="B376" s="1424" t="s">
        <v>866</v>
      </c>
      <c r="C376" s="526" t="s">
        <v>386</v>
      </c>
      <c r="D376" s="902">
        <v>246</v>
      </c>
      <c r="E376" s="1001">
        <v>4479.32</v>
      </c>
    </row>
    <row r="377" spans="1:5" ht="16.5" thickBot="1">
      <c r="A377" s="1406"/>
      <c r="B377" s="1425"/>
      <c r="C377" s="507" t="s">
        <v>387</v>
      </c>
      <c r="D377" s="903">
        <v>18</v>
      </c>
      <c r="E377" s="1003">
        <v>12585.4</v>
      </c>
    </row>
    <row r="378" spans="1:5" ht="16.5" thickBot="1">
      <c r="A378" s="1206" t="s">
        <v>520</v>
      </c>
      <c r="B378" s="1207"/>
      <c r="C378" s="1207"/>
      <c r="D378" s="1208"/>
      <c r="E378" s="375">
        <f>SUM(E376:E377)</f>
        <v>17064.72</v>
      </c>
    </row>
    <row r="379" spans="1:5" ht="16.5" thickBot="1">
      <c r="A379" s="352" t="s">
        <v>401</v>
      </c>
      <c r="B379" s="45" t="s">
        <v>402</v>
      </c>
      <c r="C379" s="169" t="s">
        <v>386</v>
      </c>
      <c r="D379" s="914">
        <v>53</v>
      </c>
      <c r="E379" s="1005">
        <v>890.34</v>
      </c>
    </row>
    <row r="380" spans="1:5" ht="16.5" thickBot="1">
      <c r="A380" s="1206" t="s">
        <v>520</v>
      </c>
      <c r="B380" s="1207"/>
      <c r="C380" s="1207"/>
      <c r="D380" s="1208"/>
      <c r="E380" s="375">
        <f>SUM(E379:E379)</f>
        <v>890.34</v>
      </c>
    </row>
    <row r="381" spans="1:5" ht="16.5" thickBot="1">
      <c r="A381" s="366" t="s">
        <v>403</v>
      </c>
      <c r="B381" s="336" t="s">
        <v>404</v>
      </c>
      <c r="C381" s="526" t="s">
        <v>386</v>
      </c>
      <c r="D381" s="902">
        <v>460</v>
      </c>
      <c r="E381" s="1001">
        <v>5299.26</v>
      </c>
    </row>
    <row r="382" spans="1:5" ht="16.5" thickBot="1">
      <c r="A382" s="1206" t="s">
        <v>520</v>
      </c>
      <c r="B382" s="1207"/>
      <c r="C382" s="1207"/>
      <c r="D382" s="1208"/>
      <c r="E382" s="375">
        <f>SUM(E381:E381)</f>
        <v>5299.26</v>
      </c>
    </row>
    <row r="383" spans="1:5" ht="15.75">
      <c r="A383" s="1405" t="s">
        <v>405</v>
      </c>
      <c r="B383" s="1407" t="s">
        <v>406</v>
      </c>
      <c r="C383" s="526" t="s">
        <v>386</v>
      </c>
      <c r="D383" s="902">
        <v>374</v>
      </c>
      <c r="E383" s="998">
        <v>6250.34</v>
      </c>
    </row>
    <row r="384" spans="1:5" ht="16.5" thickBot="1">
      <c r="A384" s="1426"/>
      <c r="B384" s="1427"/>
      <c r="C384" s="508" t="s">
        <v>387</v>
      </c>
      <c r="D384" s="915">
        <v>22</v>
      </c>
      <c r="E384" s="1000">
        <v>16821</v>
      </c>
    </row>
    <row r="385" spans="1:5" ht="16.5" thickBot="1">
      <c r="A385" s="1206" t="s">
        <v>520</v>
      </c>
      <c r="B385" s="1207"/>
      <c r="C385" s="1207"/>
      <c r="D385" s="1208"/>
      <c r="E385" s="375">
        <f>SUM(E383:E384)</f>
        <v>23071.34</v>
      </c>
    </row>
    <row r="386" spans="1:5" ht="15.75">
      <c r="A386" s="1405" t="s">
        <v>407</v>
      </c>
      <c r="B386" s="1407" t="s">
        <v>408</v>
      </c>
      <c r="C386" s="526" t="s">
        <v>386</v>
      </c>
      <c r="D386" s="902">
        <v>462</v>
      </c>
      <c r="E386" s="1001">
        <v>8441.44</v>
      </c>
    </row>
    <row r="387" spans="1:5" ht="16.5" thickBot="1">
      <c r="A387" s="1406"/>
      <c r="B387" s="1408"/>
      <c r="C387" s="507" t="s">
        <v>387</v>
      </c>
      <c r="D387" s="909">
        <v>27</v>
      </c>
      <c r="E387" s="1003">
        <v>30890.2</v>
      </c>
    </row>
    <row r="388" spans="1:5" ht="16.5" thickBot="1">
      <c r="A388" s="1206" t="s">
        <v>520</v>
      </c>
      <c r="B388" s="1207"/>
      <c r="C388" s="1207"/>
      <c r="D388" s="1208"/>
      <c r="E388" s="375">
        <f>SUM(E386:E387)</f>
        <v>39331.64</v>
      </c>
    </row>
    <row r="389" spans="1:5" ht="15.75">
      <c r="A389" s="1405" t="s">
        <v>409</v>
      </c>
      <c r="B389" s="1424" t="s">
        <v>410</v>
      </c>
      <c r="C389" s="526" t="s">
        <v>386</v>
      </c>
      <c r="D389" s="902">
        <v>436</v>
      </c>
      <c r="E389" s="998">
        <v>9238.78</v>
      </c>
    </row>
    <row r="390" spans="1:5" ht="16.5" thickBot="1">
      <c r="A390" s="1406"/>
      <c r="B390" s="1425"/>
      <c r="C390" s="507" t="s">
        <v>387</v>
      </c>
      <c r="D390" s="909">
        <v>32</v>
      </c>
      <c r="E390" s="1000">
        <v>31538.4</v>
      </c>
    </row>
    <row r="391" spans="1:5" ht="16.5" thickBot="1">
      <c r="A391" s="1206" t="s">
        <v>520</v>
      </c>
      <c r="B391" s="1207"/>
      <c r="C391" s="1207"/>
      <c r="D391" s="1208"/>
      <c r="E391" s="375">
        <f>SUM(E389:E390)</f>
        <v>40777.18</v>
      </c>
    </row>
    <row r="392" spans="1:5" ht="15.75">
      <c r="A392" s="1405" t="s">
        <v>411</v>
      </c>
      <c r="B392" s="1407" t="s">
        <v>412</v>
      </c>
      <c r="C392" s="526" t="s">
        <v>386</v>
      </c>
      <c r="D392" s="902">
        <v>253</v>
      </c>
      <c r="E392" s="1001">
        <v>5233.56</v>
      </c>
    </row>
    <row r="393" spans="1:5" ht="16.5" thickBot="1">
      <c r="A393" s="1406"/>
      <c r="B393" s="1408"/>
      <c r="C393" s="507" t="s">
        <v>387</v>
      </c>
      <c r="D393" s="909">
        <v>22</v>
      </c>
      <c r="E393" s="1003">
        <v>21827</v>
      </c>
    </row>
    <row r="394" spans="1:5" ht="16.5" thickBot="1">
      <c r="A394" s="1206" t="s">
        <v>520</v>
      </c>
      <c r="B394" s="1207"/>
      <c r="C394" s="1207"/>
      <c r="D394" s="1208"/>
      <c r="E394" s="375">
        <f>SUM(E392:E393)</f>
        <v>27060.56</v>
      </c>
    </row>
    <row r="395" spans="1:5" ht="15.75">
      <c r="A395" s="1405" t="s">
        <v>413</v>
      </c>
      <c r="B395" s="1407" t="s">
        <v>414</v>
      </c>
      <c r="C395" s="526" t="s">
        <v>386</v>
      </c>
      <c r="D395" s="902">
        <v>433</v>
      </c>
      <c r="E395" s="998">
        <v>8688.18</v>
      </c>
    </row>
    <row r="396" spans="1:5" ht="16.5" thickBot="1">
      <c r="A396" s="1406"/>
      <c r="B396" s="1408"/>
      <c r="C396" s="172" t="s">
        <v>387</v>
      </c>
      <c r="D396" s="906">
        <v>25</v>
      </c>
      <c r="E396" s="1000">
        <v>20203</v>
      </c>
    </row>
    <row r="397" spans="1:5" ht="16.5" thickBot="1">
      <c r="A397" s="1206" t="s">
        <v>520</v>
      </c>
      <c r="B397" s="1207"/>
      <c r="C397" s="1207"/>
      <c r="D397" s="1208"/>
      <c r="E397" s="375">
        <f>SUM(E395:E396)</f>
        <v>28891.18</v>
      </c>
    </row>
    <row r="398" spans="1:5" ht="16.5" thickBot="1">
      <c r="A398" s="366" t="s">
        <v>415</v>
      </c>
      <c r="B398" s="336" t="s">
        <v>414</v>
      </c>
      <c r="C398" s="526" t="s">
        <v>386</v>
      </c>
      <c r="D398" s="902">
        <v>141</v>
      </c>
      <c r="E398" s="1001">
        <v>2702.82</v>
      </c>
    </row>
    <row r="399" spans="1:5" ht="16.5" thickBot="1">
      <c r="A399" s="1206" t="s">
        <v>520</v>
      </c>
      <c r="B399" s="1207"/>
      <c r="C399" s="1207"/>
      <c r="D399" s="1208"/>
      <c r="E399" s="375">
        <f>SUM(E398:E398)</f>
        <v>2702.82</v>
      </c>
    </row>
    <row r="400" spans="1:5" ht="15.75">
      <c r="A400" s="1407" t="s">
        <v>416</v>
      </c>
      <c r="B400" s="1424" t="s">
        <v>417</v>
      </c>
      <c r="C400" s="526" t="s">
        <v>386</v>
      </c>
      <c r="D400" s="902">
        <v>274</v>
      </c>
      <c r="E400" s="998">
        <v>4980.36</v>
      </c>
    </row>
    <row r="401" spans="1:5" ht="15.75">
      <c r="A401" s="1408"/>
      <c r="B401" s="1425"/>
      <c r="C401" s="172" t="s">
        <v>387</v>
      </c>
      <c r="D401" s="906">
        <v>23</v>
      </c>
      <c r="E401" s="999">
        <v>15568.8</v>
      </c>
    </row>
    <row r="402" spans="1:5" ht="16.5" thickBot="1">
      <c r="A402" s="1408"/>
      <c r="B402" s="1425"/>
      <c r="C402" s="508" t="s">
        <v>1188</v>
      </c>
      <c r="D402" s="915">
        <v>3</v>
      </c>
      <c r="E402" s="1000">
        <v>290.9</v>
      </c>
    </row>
    <row r="403" spans="1:5" ht="16.5" thickBot="1">
      <c r="A403" s="1206" t="s">
        <v>520</v>
      </c>
      <c r="B403" s="1207"/>
      <c r="C403" s="1207"/>
      <c r="D403" s="1208"/>
      <c r="E403" s="375">
        <f>SUM(E400:E402)</f>
        <v>20840.06</v>
      </c>
    </row>
    <row r="404" spans="1:5" ht="15.75">
      <c r="A404" s="1428" t="s">
        <v>418</v>
      </c>
      <c r="B404" s="1430" t="s">
        <v>419</v>
      </c>
      <c r="C404" s="491" t="s">
        <v>386</v>
      </c>
      <c r="D404" s="902">
        <v>289</v>
      </c>
      <c r="E404" s="1001">
        <v>5122.4</v>
      </c>
    </row>
    <row r="405" spans="1:5" ht="16.5" thickBot="1">
      <c r="A405" s="1429"/>
      <c r="B405" s="1431"/>
      <c r="C405" s="497" t="s">
        <v>387</v>
      </c>
      <c r="D405" s="916">
        <v>11</v>
      </c>
      <c r="E405" s="1000">
        <v>9594.2</v>
      </c>
    </row>
    <row r="406" spans="1:5" ht="16.5" thickBot="1">
      <c r="A406" s="1206" t="s">
        <v>520</v>
      </c>
      <c r="B406" s="1207"/>
      <c r="C406" s="1207"/>
      <c r="D406" s="1208"/>
      <c r="E406" s="375">
        <f>SUM(E404:E405)</f>
        <v>14716.6</v>
      </c>
    </row>
    <row r="407" spans="1:5" ht="16.5" thickBot="1">
      <c r="A407" s="1432"/>
      <c r="B407" s="1433"/>
      <c r="C407" s="1433"/>
      <c r="D407" s="1433"/>
      <c r="E407" s="1434"/>
    </row>
    <row r="408" spans="1:5" ht="16.5" thickBot="1">
      <c r="A408" s="1275" t="s">
        <v>620</v>
      </c>
      <c r="B408" s="1276"/>
      <c r="C408" s="1276"/>
      <c r="D408" s="1277"/>
      <c r="E408" s="414">
        <f>E406+E403+E399+E397+E394+E391+E388+E385+E382+E380+E378+E375+E371+E368+E364+E361+E358+E353+E350+E346+E342</f>
        <v>579974.7500000001</v>
      </c>
    </row>
    <row r="409" spans="1:5" ht="15.75">
      <c r="A409" s="122"/>
      <c r="B409" s="255"/>
      <c r="C409" s="613"/>
      <c r="D409" s="202"/>
      <c r="E409" s="256"/>
    </row>
    <row r="410" spans="1:5" ht="15.75">
      <c r="A410" s="122"/>
      <c r="B410" s="255"/>
      <c r="C410" s="613"/>
      <c r="D410" s="202"/>
      <c r="E410" s="256"/>
    </row>
    <row r="411" spans="1:5" ht="19.5">
      <c r="A411" s="1190" t="s">
        <v>420</v>
      </c>
      <c r="B411" s="1048"/>
      <c r="C411" s="1048"/>
      <c r="D411" s="1048"/>
      <c r="E411" s="1049"/>
    </row>
    <row r="412" spans="1:5" ht="16.5" thickBot="1">
      <c r="A412" s="172"/>
      <c r="B412" s="3"/>
      <c r="C412" s="423"/>
      <c r="D412" s="173"/>
      <c r="E412" s="4"/>
    </row>
    <row r="413" spans="1:5" ht="16.5" thickBot="1">
      <c r="A413" s="8"/>
      <c r="B413" s="614"/>
      <c r="C413" s="615"/>
      <c r="D413" s="780" t="s">
        <v>501</v>
      </c>
      <c r="E413" s="374" t="s">
        <v>421</v>
      </c>
    </row>
    <row r="414" spans="1:5" ht="32.25" thickBot="1">
      <c r="A414" s="8"/>
      <c r="B414" s="174"/>
      <c r="C414" s="175"/>
      <c r="D414" s="784" t="s">
        <v>1147</v>
      </c>
      <c r="E414" s="375">
        <v>3958.28</v>
      </c>
    </row>
    <row r="415" spans="1:6" ht="16.5" thickBot="1">
      <c r="A415" s="8"/>
      <c r="B415" s="174"/>
      <c r="C415" s="175"/>
      <c r="D415" s="786" t="s">
        <v>503</v>
      </c>
      <c r="E415" s="374">
        <f>E448</f>
        <v>267559.27</v>
      </c>
      <c r="F415" s="861"/>
    </row>
    <row r="416" spans="1:5" ht="16.5" thickBot="1">
      <c r="A416" s="261"/>
      <c r="B416" s="262"/>
      <c r="C416" s="263"/>
      <c r="D416" s="265"/>
      <c r="E416" s="266"/>
    </row>
    <row r="417" spans="1:7" ht="15.75">
      <c r="A417" s="1284" t="s">
        <v>504</v>
      </c>
      <c r="B417" s="1286" t="s">
        <v>505</v>
      </c>
      <c r="C417" s="1286" t="s">
        <v>506</v>
      </c>
      <c r="D417" s="1288" t="s">
        <v>507</v>
      </c>
      <c r="E417" s="1278" t="s">
        <v>508</v>
      </c>
      <c r="F417" s="885"/>
      <c r="G417" s="886"/>
    </row>
    <row r="418" spans="1:5" ht="23.25" customHeight="1" thickBot="1">
      <c r="A418" s="1285"/>
      <c r="B418" s="1287"/>
      <c r="C418" s="1287"/>
      <c r="D418" s="1289"/>
      <c r="E418" s="1279"/>
    </row>
    <row r="419" spans="1:5" ht="16.5" thickBot="1">
      <c r="A419" s="1435" t="s">
        <v>422</v>
      </c>
      <c r="B419" s="1437" t="s">
        <v>1221</v>
      </c>
      <c r="C419" s="601" t="s">
        <v>386</v>
      </c>
      <c r="D419" s="522" t="s">
        <v>423</v>
      </c>
      <c r="E419" s="1006">
        <v>9164.6</v>
      </c>
    </row>
    <row r="420" spans="1:5" ht="32.25" thickBot="1">
      <c r="A420" s="1436"/>
      <c r="B420" s="1438"/>
      <c r="C420" s="917" t="s">
        <v>373</v>
      </c>
      <c r="D420" s="918" t="s">
        <v>424</v>
      </c>
      <c r="E420" s="721">
        <v>33290.4</v>
      </c>
    </row>
    <row r="421" spans="1:5" ht="16.5" thickBot="1">
      <c r="A421" s="1420" t="s">
        <v>520</v>
      </c>
      <c r="B421" s="1421"/>
      <c r="C421" s="1421"/>
      <c r="D421" s="1422"/>
      <c r="E421" s="374">
        <f>SUM(E419:E420)</f>
        <v>42455</v>
      </c>
    </row>
    <row r="422" spans="1:5" ht="15.75">
      <c r="A422" s="1439" t="s">
        <v>425</v>
      </c>
      <c r="B422" s="1441" t="s">
        <v>1224</v>
      </c>
      <c r="C422" s="522" t="s">
        <v>386</v>
      </c>
      <c r="D422" s="522" t="s">
        <v>426</v>
      </c>
      <c r="E422" s="737">
        <v>9118.7</v>
      </c>
    </row>
    <row r="423" spans="1:5" ht="32.25" thickBot="1">
      <c r="A423" s="1440"/>
      <c r="B423" s="1442"/>
      <c r="C423" s="919" t="s">
        <v>373</v>
      </c>
      <c r="D423" s="920" t="s">
        <v>427</v>
      </c>
      <c r="E423" s="1007">
        <v>31279.9</v>
      </c>
    </row>
    <row r="424" spans="1:5" ht="16.5" thickBot="1">
      <c r="A424" s="1420" t="s">
        <v>520</v>
      </c>
      <c r="B424" s="1421"/>
      <c r="C424" s="1421"/>
      <c r="D424" s="1422"/>
      <c r="E424" s="374">
        <f>SUM(E422:E423)</f>
        <v>40398.600000000006</v>
      </c>
    </row>
    <row r="425" spans="1:5" ht="15.75">
      <c r="A425" s="1439" t="s">
        <v>428</v>
      </c>
      <c r="B425" s="1441" t="s">
        <v>1221</v>
      </c>
      <c r="C425" s="522" t="s">
        <v>386</v>
      </c>
      <c r="D425" s="522" t="s">
        <v>429</v>
      </c>
      <c r="E425" s="737">
        <v>6982.4</v>
      </c>
    </row>
    <row r="426" spans="1:5" ht="32.25" thickBot="1">
      <c r="A426" s="1443"/>
      <c r="B426" s="1442"/>
      <c r="C426" s="921" t="s">
        <v>373</v>
      </c>
      <c r="D426" s="921" t="s">
        <v>430</v>
      </c>
      <c r="E426" s="727">
        <v>28149.9</v>
      </c>
    </row>
    <row r="427" spans="1:5" ht="16.5" thickBot="1">
      <c r="A427" s="1420" t="s">
        <v>520</v>
      </c>
      <c r="B427" s="1421"/>
      <c r="C427" s="1421"/>
      <c r="D427" s="1422"/>
      <c r="E427" s="374">
        <f>SUM(E425:E426)</f>
        <v>35132.3</v>
      </c>
    </row>
    <row r="428" spans="1:5" ht="15.75">
      <c r="A428" s="1439" t="s">
        <v>1229</v>
      </c>
      <c r="B428" s="1444" t="s">
        <v>431</v>
      </c>
      <c r="C428" s="522" t="s">
        <v>386</v>
      </c>
      <c r="D428" s="522" t="s">
        <v>432</v>
      </c>
      <c r="E428" s="737">
        <v>3390.09</v>
      </c>
    </row>
    <row r="429" spans="1:5" ht="32.25" thickBot="1">
      <c r="A429" s="1443"/>
      <c r="B429" s="1445"/>
      <c r="C429" s="921" t="s">
        <v>373</v>
      </c>
      <c r="D429" s="921" t="s">
        <v>433</v>
      </c>
      <c r="E429" s="727">
        <v>13529.6</v>
      </c>
    </row>
    <row r="430" spans="1:5" ht="16.5" thickBot="1">
      <c r="A430" s="1420" t="s">
        <v>520</v>
      </c>
      <c r="B430" s="1421"/>
      <c r="C430" s="1421"/>
      <c r="D430" s="1422"/>
      <c r="E430" s="374">
        <f>SUM(E428:E429)</f>
        <v>16919.690000000002</v>
      </c>
    </row>
    <row r="431" spans="1:5" ht="15.75">
      <c r="A431" s="1439" t="s">
        <v>434</v>
      </c>
      <c r="B431" s="1444" t="s">
        <v>1221</v>
      </c>
      <c r="C431" s="522" t="s">
        <v>386</v>
      </c>
      <c r="D431" s="522" t="s">
        <v>435</v>
      </c>
      <c r="E431" s="737">
        <v>5292.7</v>
      </c>
    </row>
    <row r="432" spans="1:5" ht="32.25" thickBot="1">
      <c r="A432" s="1443"/>
      <c r="B432" s="1445"/>
      <c r="C432" s="921" t="s">
        <v>373</v>
      </c>
      <c r="D432" s="921" t="s">
        <v>436</v>
      </c>
      <c r="E432" s="727">
        <v>33289.5</v>
      </c>
    </row>
    <row r="433" spans="1:5" ht="16.5" thickBot="1">
      <c r="A433" s="1420" t="s">
        <v>520</v>
      </c>
      <c r="B433" s="1421"/>
      <c r="C433" s="1421"/>
      <c r="D433" s="1422"/>
      <c r="E433" s="374">
        <f>SUM(E431:E432)</f>
        <v>38582.2</v>
      </c>
    </row>
    <row r="434" spans="1:5" ht="31.5">
      <c r="A434" s="1439" t="s">
        <v>649</v>
      </c>
      <c r="B434" s="1444" t="s">
        <v>1235</v>
      </c>
      <c r="C434" s="522" t="s">
        <v>437</v>
      </c>
      <c r="D434" s="522"/>
      <c r="E434" s="737">
        <v>11730</v>
      </c>
    </row>
    <row r="435" spans="1:5" ht="15.75">
      <c r="A435" s="1446"/>
      <c r="B435" s="1447"/>
      <c r="C435" s="619" t="s">
        <v>386</v>
      </c>
      <c r="D435" s="619" t="s">
        <v>438</v>
      </c>
      <c r="E435" s="742">
        <v>7313.8</v>
      </c>
    </row>
    <row r="436" spans="1:5" ht="32.25" thickBot="1">
      <c r="A436" s="1443"/>
      <c r="B436" s="1445"/>
      <c r="C436" s="921" t="s">
        <v>373</v>
      </c>
      <c r="D436" s="921" t="s">
        <v>439</v>
      </c>
      <c r="E436" s="727">
        <v>17983.6</v>
      </c>
    </row>
    <row r="437" spans="1:5" ht="16.5" thickBot="1">
      <c r="A437" s="1420" t="s">
        <v>520</v>
      </c>
      <c r="B437" s="1421"/>
      <c r="C437" s="1421"/>
      <c r="D437" s="1422"/>
      <c r="E437" s="374">
        <f>SUM(E434:E436)</f>
        <v>37027.399999999994</v>
      </c>
    </row>
    <row r="438" spans="1:5" ht="15.75">
      <c r="A438" s="1439" t="s">
        <v>1238</v>
      </c>
      <c r="B438" s="1444" t="s">
        <v>440</v>
      </c>
      <c r="C438" s="522" t="s">
        <v>386</v>
      </c>
      <c r="D438" s="522" t="s">
        <v>441</v>
      </c>
      <c r="E438" s="737">
        <v>5990.4</v>
      </c>
    </row>
    <row r="439" spans="1:5" ht="32.25" thickBot="1">
      <c r="A439" s="1443"/>
      <c r="B439" s="1445"/>
      <c r="C439" s="921" t="s">
        <v>373</v>
      </c>
      <c r="D439" s="921" t="s">
        <v>442</v>
      </c>
      <c r="E439" s="727">
        <v>14442.2</v>
      </c>
    </row>
    <row r="440" spans="1:5" ht="16.5" thickBot="1">
      <c r="A440" s="1420" t="s">
        <v>520</v>
      </c>
      <c r="B440" s="1421"/>
      <c r="C440" s="1421"/>
      <c r="D440" s="1422"/>
      <c r="E440" s="374">
        <f>SUM(E438:E439)</f>
        <v>20432.6</v>
      </c>
    </row>
    <row r="441" spans="1:5" ht="15.75">
      <c r="A441" s="1439" t="s">
        <v>1241</v>
      </c>
      <c r="B441" s="1444" t="s">
        <v>443</v>
      </c>
      <c r="C441" s="522" t="s">
        <v>386</v>
      </c>
      <c r="D441" s="522" t="s">
        <v>429</v>
      </c>
      <c r="E441" s="737">
        <v>8491.5</v>
      </c>
    </row>
    <row r="442" spans="1:5" ht="32.25" thickBot="1">
      <c r="A442" s="1443"/>
      <c r="B442" s="1445"/>
      <c r="C442" s="921" t="s">
        <v>373</v>
      </c>
      <c r="D442" s="921" t="s">
        <v>444</v>
      </c>
      <c r="E442" s="727">
        <v>8599.2</v>
      </c>
    </row>
    <row r="443" spans="1:5" ht="16.5" thickBot="1">
      <c r="A443" s="1420" t="s">
        <v>520</v>
      </c>
      <c r="B443" s="1421"/>
      <c r="C443" s="1421"/>
      <c r="D443" s="1422"/>
      <c r="E443" s="374">
        <f>SUM(E441:E442)</f>
        <v>17090.7</v>
      </c>
    </row>
    <row r="444" spans="1:5" ht="15.75">
      <c r="A444" s="1439" t="s">
        <v>1244</v>
      </c>
      <c r="B444" s="1444" t="s">
        <v>445</v>
      </c>
      <c r="C444" s="522" t="s">
        <v>386</v>
      </c>
      <c r="D444" s="522" t="s">
        <v>446</v>
      </c>
      <c r="E444" s="737">
        <v>5493.18</v>
      </c>
    </row>
    <row r="445" spans="1:5" ht="32.25" thickBot="1">
      <c r="A445" s="1443"/>
      <c r="B445" s="1445"/>
      <c r="C445" s="921" t="s">
        <v>373</v>
      </c>
      <c r="D445" s="921"/>
      <c r="E445" s="727">
        <v>14027.6</v>
      </c>
    </row>
    <row r="446" spans="1:5" ht="16.5" thickBot="1">
      <c r="A446" s="1206" t="s">
        <v>520</v>
      </c>
      <c r="B446" s="1207"/>
      <c r="C446" s="1207"/>
      <c r="D446" s="1208"/>
      <c r="E446" s="374">
        <f>SUM(E444:E445)</f>
        <v>19520.78</v>
      </c>
    </row>
    <row r="447" spans="1:5" ht="16.5" thickBot="1">
      <c r="A447" s="922"/>
      <c r="B447" s="923"/>
      <c r="C447" s="924"/>
      <c r="D447" s="923"/>
      <c r="E447" s="1008"/>
    </row>
    <row r="448" spans="1:5" ht="16.5" thickBot="1">
      <c r="A448" s="1292" t="s">
        <v>620</v>
      </c>
      <c r="B448" s="1293"/>
      <c r="C448" s="1293"/>
      <c r="D448" s="1294"/>
      <c r="E448" s="1009">
        <f>E446+E443+E440+E437+E433+E430+E427+E424+E421</f>
        <v>267559.27</v>
      </c>
    </row>
    <row r="449" spans="1:5" ht="15.75">
      <c r="A449" s="925"/>
      <c r="B449" s="854"/>
      <c r="C449" s="854"/>
      <c r="D449" s="854"/>
      <c r="E449" s="926"/>
    </row>
    <row r="450" spans="1:5" ht="15.75">
      <c r="A450" s="927"/>
      <c r="B450" s="858"/>
      <c r="C450" s="858"/>
      <c r="D450" s="858"/>
      <c r="E450" s="928"/>
    </row>
    <row r="451" spans="1:5" ht="18" customHeight="1">
      <c r="A451" s="1295" t="s">
        <v>447</v>
      </c>
      <c r="B451" s="1296"/>
      <c r="C451" s="1296"/>
      <c r="D451" s="1296"/>
      <c r="E451" s="1297"/>
    </row>
    <row r="452" spans="1:5" ht="16.5" thickBot="1">
      <c r="A452" s="285"/>
      <c r="B452" s="173"/>
      <c r="C452" s="423"/>
      <c r="D452" s="173"/>
      <c r="E452" s="929"/>
    </row>
    <row r="453" spans="1:5" ht="16.5" thickBot="1">
      <c r="A453" s="8"/>
      <c r="B453" s="614"/>
      <c r="C453" s="615"/>
      <c r="D453" s="780" t="s">
        <v>501</v>
      </c>
      <c r="E453" s="374" t="s">
        <v>448</v>
      </c>
    </row>
    <row r="454" spans="1:6" ht="16.5" thickBot="1">
      <c r="A454" s="8"/>
      <c r="B454" s="174"/>
      <c r="C454" s="175"/>
      <c r="D454" s="786" t="s">
        <v>503</v>
      </c>
      <c r="E454" s="374">
        <v>483990.19</v>
      </c>
      <c r="F454" s="861"/>
    </row>
    <row r="455" spans="1:5" ht="15.75" customHeight="1">
      <c r="A455" s="930"/>
      <c r="B455" s="1298"/>
      <c r="C455" s="1298"/>
      <c r="D455" s="931"/>
      <c r="E455" s="932"/>
    </row>
    <row r="456" spans="1:5" ht="15" customHeight="1" thickBot="1">
      <c r="A456" s="933"/>
      <c r="B456" s="1299"/>
      <c r="C456" s="1299"/>
      <c r="D456" s="934"/>
      <c r="E456" s="935"/>
    </row>
    <row r="457" spans="1:5" ht="15.75">
      <c r="A457" s="1322" t="s">
        <v>504</v>
      </c>
      <c r="B457" s="1322" t="s">
        <v>505</v>
      </c>
      <c r="C457" s="1322" t="s">
        <v>506</v>
      </c>
      <c r="D457" s="1324" t="s">
        <v>507</v>
      </c>
      <c r="E457" s="1448" t="s">
        <v>508</v>
      </c>
    </row>
    <row r="458" spans="1:5" ht="21.75" customHeight="1">
      <c r="A458" s="1323"/>
      <c r="B458" s="1323"/>
      <c r="C458" s="1323"/>
      <c r="D458" s="1325"/>
      <c r="E458" s="1449"/>
    </row>
    <row r="459" spans="1:5" ht="15.75">
      <c r="A459" s="1450" t="s">
        <v>449</v>
      </c>
      <c r="B459" s="1453" t="s">
        <v>697</v>
      </c>
      <c r="C459" s="618" t="s">
        <v>450</v>
      </c>
      <c r="D459" s="936">
        <v>42</v>
      </c>
      <c r="E459" s="1010">
        <v>11972.97</v>
      </c>
    </row>
    <row r="460" spans="1:5" ht="31.5">
      <c r="A460" s="1451"/>
      <c r="B460" s="1451"/>
      <c r="C460" s="618" t="s">
        <v>373</v>
      </c>
      <c r="D460" s="936">
        <v>32</v>
      </c>
      <c r="E460" s="1010">
        <v>27541</v>
      </c>
    </row>
    <row r="461" spans="1:5" ht="16.5" thickBot="1">
      <c r="A461" s="1452"/>
      <c r="B461" s="1452"/>
      <c r="C461" s="618" t="s">
        <v>451</v>
      </c>
      <c r="D461" s="936">
        <v>4</v>
      </c>
      <c r="E461" s="1010">
        <v>810</v>
      </c>
    </row>
    <row r="462" spans="1:6" ht="16.5" thickBot="1">
      <c r="A462" s="1206" t="s">
        <v>520</v>
      </c>
      <c r="B462" s="1207"/>
      <c r="C462" s="1207"/>
      <c r="D462" s="1208"/>
      <c r="E462" s="374">
        <f>SUM(E459:E461)</f>
        <v>40323.97</v>
      </c>
      <c r="F462" s="861"/>
    </row>
    <row r="463" spans="1:5" ht="15.75">
      <c r="A463" s="1454" t="s">
        <v>959</v>
      </c>
      <c r="B463" s="1454" t="s">
        <v>697</v>
      </c>
      <c r="C463" s="618" t="s">
        <v>450</v>
      </c>
      <c r="D463" s="936">
        <v>52</v>
      </c>
      <c r="E463" s="1010">
        <v>21656.99</v>
      </c>
    </row>
    <row r="464" spans="1:5" ht="32.25" thickBot="1">
      <c r="A464" s="1455"/>
      <c r="B464" s="1455"/>
      <c r="C464" s="618" t="s">
        <v>373</v>
      </c>
      <c r="D464" s="936">
        <v>31</v>
      </c>
      <c r="E464" s="1010">
        <v>26138</v>
      </c>
    </row>
    <row r="465" spans="1:6" ht="16.5" thickBot="1">
      <c r="A465" s="1206" t="s">
        <v>520</v>
      </c>
      <c r="B465" s="1207"/>
      <c r="C465" s="1207"/>
      <c r="D465" s="1208"/>
      <c r="E465" s="374">
        <f>SUM(E463:E464)</f>
        <v>47794.990000000005</v>
      </c>
      <c r="F465" s="861"/>
    </row>
    <row r="466" spans="1:5" ht="15.75">
      <c r="A466" s="1454" t="s">
        <v>452</v>
      </c>
      <c r="B466" s="1454" t="s">
        <v>697</v>
      </c>
      <c r="C466" s="618" t="s">
        <v>450</v>
      </c>
      <c r="D466" s="936">
        <v>45</v>
      </c>
      <c r="E466" s="1010">
        <v>7965.5</v>
      </c>
    </row>
    <row r="467" spans="1:5" ht="16.5" thickBot="1">
      <c r="A467" s="1452"/>
      <c r="B467" s="1452"/>
      <c r="C467" s="618" t="s">
        <v>453</v>
      </c>
      <c r="D467" s="936">
        <v>2</v>
      </c>
      <c r="E467" s="1010">
        <v>1359</v>
      </c>
    </row>
    <row r="468" spans="1:6" ht="16.5" thickBot="1">
      <c r="A468" s="1206" t="s">
        <v>520</v>
      </c>
      <c r="B468" s="1207"/>
      <c r="C468" s="1207"/>
      <c r="D468" s="1208"/>
      <c r="E468" s="374">
        <f>SUM(E466:E467)</f>
        <v>9324.5</v>
      </c>
      <c r="F468" s="861"/>
    </row>
    <row r="469" spans="1:5" ht="15.75">
      <c r="A469" s="1441" t="s">
        <v>454</v>
      </c>
      <c r="B469" s="1441" t="s">
        <v>455</v>
      </c>
      <c r="C469" s="618" t="s">
        <v>450</v>
      </c>
      <c r="D469" s="936">
        <v>39</v>
      </c>
      <c r="E469" s="1010">
        <v>5345.07</v>
      </c>
    </row>
    <row r="470" spans="1:5" ht="31.5">
      <c r="A470" s="1451"/>
      <c r="B470" s="1451"/>
      <c r="C470" s="618" t="s">
        <v>373</v>
      </c>
      <c r="D470" s="936">
        <v>2</v>
      </c>
      <c r="E470" s="1010">
        <v>3805</v>
      </c>
    </row>
    <row r="471" spans="1:5" ht="15.75">
      <c r="A471" s="1451"/>
      <c r="B471" s="1451"/>
      <c r="C471" s="618" t="s">
        <v>451</v>
      </c>
      <c r="D471" s="936">
        <v>25</v>
      </c>
      <c r="E471" s="1010">
        <v>4294</v>
      </c>
    </row>
    <row r="472" spans="1:5" ht="16.5" thickBot="1">
      <c r="A472" s="1452"/>
      <c r="B472" s="1452"/>
      <c r="C472" s="618" t="s">
        <v>456</v>
      </c>
      <c r="D472" s="936">
        <v>2</v>
      </c>
      <c r="E472" s="1010">
        <v>1498</v>
      </c>
    </row>
    <row r="473" spans="1:6" ht="16.5" thickBot="1">
      <c r="A473" s="1206" t="s">
        <v>520</v>
      </c>
      <c r="B473" s="1207"/>
      <c r="C473" s="1207"/>
      <c r="D473" s="1208"/>
      <c r="E473" s="374">
        <f>SUM(E469:E472)</f>
        <v>14942.07</v>
      </c>
      <c r="F473" s="861"/>
    </row>
    <row r="474" spans="1:5" ht="15.75">
      <c r="A474" s="1441" t="s">
        <v>457</v>
      </c>
      <c r="B474" s="1441" t="s">
        <v>458</v>
      </c>
      <c r="C474" s="618" t="s">
        <v>450</v>
      </c>
      <c r="D474" s="936">
        <v>50</v>
      </c>
      <c r="E474" s="1010">
        <v>16444.3</v>
      </c>
    </row>
    <row r="475" spans="1:5" ht="32.25" thickBot="1">
      <c r="A475" s="1452"/>
      <c r="B475" s="1452"/>
      <c r="C475" s="618" t="s">
        <v>373</v>
      </c>
      <c r="D475" s="936">
        <v>28</v>
      </c>
      <c r="E475" s="1010">
        <v>21967</v>
      </c>
    </row>
    <row r="476" spans="1:6" ht="16.5" thickBot="1">
      <c r="A476" s="1206" t="s">
        <v>520</v>
      </c>
      <c r="B476" s="1207"/>
      <c r="C476" s="1207"/>
      <c r="D476" s="1208"/>
      <c r="E476" s="374">
        <f>SUM(E474:E475)</f>
        <v>38411.3</v>
      </c>
      <c r="F476" s="861"/>
    </row>
    <row r="477" spans="1:5" ht="15.75">
      <c r="A477" s="1441" t="s">
        <v>459</v>
      </c>
      <c r="B477" s="1441" t="s">
        <v>460</v>
      </c>
      <c r="C477" s="618" t="s">
        <v>450</v>
      </c>
      <c r="D477" s="936">
        <v>22</v>
      </c>
      <c r="E477" s="1010">
        <v>6295.26</v>
      </c>
    </row>
    <row r="478" spans="1:5" ht="31.5">
      <c r="A478" s="1451"/>
      <c r="B478" s="1451"/>
      <c r="C478" s="618" t="s">
        <v>373</v>
      </c>
      <c r="D478" s="936">
        <v>11</v>
      </c>
      <c r="E478" s="1010">
        <v>10870</v>
      </c>
    </row>
    <row r="479" spans="1:5" ht="16.5" thickBot="1">
      <c r="A479" s="1452"/>
      <c r="B479" s="1452"/>
      <c r="C479" s="618" t="s">
        <v>451</v>
      </c>
      <c r="D479" s="936">
        <v>1</v>
      </c>
      <c r="E479" s="1010">
        <v>187</v>
      </c>
    </row>
    <row r="480" spans="1:6" ht="16.5" thickBot="1">
      <c r="A480" s="1206" t="s">
        <v>520</v>
      </c>
      <c r="B480" s="1207"/>
      <c r="C480" s="1207"/>
      <c r="D480" s="1208"/>
      <c r="E480" s="374">
        <f>SUM(E477:E479)</f>
        <v>17352.260000000002</v>
      </c>
      <c r="F480" s="861"/>
    </row>
    <row r="481" spans="1:5" ht="15.75">
      <c r="A481" s="1441" t="s">
        <v>461</v>
      </c>
      <c r="B481" s="1441" t="s">
        <v>700</v>
      </c>
      <c r="C481" s="618" t="s">
        <v>450</v>
      </c>
      <c r="D481" s="936">
        <v>30</v>
      </c>
      <c r="E481" s="1010">
        <v>7502.48</v>
      </c>
    </row>
    <row r="482" spans="1:5" ht="31.5">
      <c r="A482" s="1451"/>
      <c r="B482" s="1451"/>
      <c r="C482" s="618" t="s">
        <v>373</v>
      </c>
      <c r="D482" s="936">
        <v>26</v>
      </c>
      <c r="E482" s="1010">
        <v>18936</v>
      </c>
    </row>
    <row r="483" spans="1:5" ht="16.5" thickBot="1">
      <c r="A483" s="1452"/>
      <c r="B483" s="1452"/>
      <c r="C483" s="618" t="s">
        <v>456</v>
      </c>
      <c r="D483" s="936">
        <v>2</v>
      </c>
      <c r="E483" s="1010">
        <v>1180</v>
      </c>
    </row>
    <row r="484" spans="1:6" ht="16.5" thickBot="1">
      <c r="A484" s="1206" t="s">
        <v>520</v>
      </c>
      <c r="B484" s="1207"/>
      <c r="C484" s="1207"/>
      <c r="D484" s="1208"/>
      <c r="E484" s="374">
        <f>SUM(E481:E483)</f>
        <v>27618.48</v>
      </c>
      <c r="F484" s="861"/>
    </row>
    <row r="485" spans="1:5" ht="15.75">
      <c r="A485" s="1441" t="s">
        <v>462</v>
      </c>
      <c r="B485" s="1441" t="s">
        <v>463</v>
      </c>
      <c r="C485" s="618" t="s">
        <v>450</v>
      </c>
      <c r="D485" s="936">
        <v>26</v>
      </c>
      <c r="E485" s="1010">
        <v>10475.67</v>
      </c>
    </row>
    <row r="486" spans="1:5" ht="31.5">
      <c r="A486" s="1451"/>
      <c r="B486" s="1451"/>
      <c r="C486" s="618" t="s">
        <v>373</v>
      </c>
      <c r="D486" s="936">
        <v>15</v>
      </c>
      <c r="E486" s="1010">
        <v>17223.5</v>
      </c>
    </row>
    <row r="487" spans="1:5" ht="16.5" thickBot="1">
      <c r="A487" s="1452"/>
      <c r="B487" s="1452"/>
      <c r="C487" s="618" t="s">
        <v>451</v>
      </c>
      <c r="D487" s="936">
        <v>10</v>
      </c>
      <c r="E487" s="1010">
        <v>3059</v>
      </c>
    </row>
    <row r="488" spans="1:6" ht="16.5" thickBot="1">
      <c r="A488" s="1206" t="s">
        <v>520</v>
      </c>
      <c r="B488" s="1207"/>
      <c r="C488" s="1207"/>
      <c r="D488" s="1208"/>
      <c r="E488" s="374">
        <f>SUM(E485:E487)</f>
        <v>30758.17</v>
      </c>
      <c r="F488" s="861"/>
    </row>
    <row r="489" spans="1:5" ht="15.75">
      <c r="A489" s="1441" t="s">
        <v>464</v>
      </c>
      <c r="B489" s="1441" t="s">
        <v>700</v>
      </c>
      <c r="C489" s="618" t="s">
        <v>450</v>
      </c>
      <c r="D489" s="936">
        <v>37</v>
      </c>
      <c r="E489" s="1010">
        <v>3576.89</v>
      </c>
    </row>
    <row r="490" spans="1:5" ht="32.25" thickBot="1">
      <c r="A490" s="1452"/>
      <c r="B490" s="1452"/>
      <c r="C490" s="618" t="s">
        <v>373</v>
      </c>
      <c r="D490" s="937">
        <v>3</v>
      </c>
      <c r="E490" s="1010">
        <v>4250</v>
      </c>
    </row>
    <row r="491" spans="1:6" ht="16.5" thickBot="1">
      <c r="A491" s="1206" t="s">
        <v>520</v>
      </c>
      <c r="B491" s="1207"/>
      <c r="C491" s="1207"/>
      <c r="D491" s="1208"/>
      <c r="E491" s="374">
        <f>SUM(E489:E490)</f>
        <v>7826.889999999999</v>
      </c>
      <c r="F491" s="861"/>
    </row>
    <row r="492" spans="1:5" ht="15.75">
      <c r="A492" s="1441" t="s">
        <v>465</v>
      </c>
      <c r="B492" s="1441" t="s">
        <v>466</v>
      </c>
      <c r="C492" s="618" t="s">
        <v>450</v>
      </c>
      <c r="D492" s="936">
        <v>30</v>
      </c>
      <c r="E492" s="1010">
        <v>6936.58</v>
      </c>
    </row>
    <row r="493" spans="1:5" ht="31.5">
      <c r="A493" s="1451"/>
      <c r="B493" s="1451"/>
      <c r="C493" s="618" t="s">
        <v>373</v>
      </c>
      <c r="D493" s="936">
        <v>10</v>
      </c>
      <c r="E493" s="1010">
        <v>13782</v>
      </c>
    </row>
    <row r="494" spans="1:5" ht="16.5" thickBot="1">
      <c r="A494" s="1452"/>
      <c r="B494" s="1452"/>
      <c r="C494" s="618" t="s">
        <v>451</v>
      </c>
      <c r="D494" s="936">
        <v>6</v>
      </c>
      <c r="E494" s="1010">
        <v>1624</v>
      </c>
    </row>
    <row r="495" spans="1:6" ht="16.5" thickBot="1">
      <c r="A495" s="1206" t="s">
        <v>520</v>
      </c>
      <c r="B495" s="1207"/>
      <c r="C495" s="1207"/>
      <c r="D495" s="1208"/>
      <c r="E495" s="374">
        <f>SUM(E492:E494)</f>
        <v>22342.58</v>
      </c>
      <c r="F495" s="861"/>
    </row>
    <row r="496" spans="1:5" ht="15.75">
      <c r="A496" s="1441" t="s">
        <v>467</v>
      </c>
      <c r="B496" s="1441" t="s">
        <v>468</v>
      </c>
      <c r="C496" s="618" t="s">
        <v>450</v>
      </c>
      <c r="D496" s="936">
        <v>18</v>
      </c>
      <c r="E496" s="1010">
        <v>5194.9</v>
      </c>
    </row>
    <row r="497" spans="1:5" ht="32.25" thickBot="1">
      <c r="A497" s="1452"/>
      <c r="B497" s="1452"/>
      <c r="C497" s="618" t="s">
        <v>373</v>
      </c>
      <c r="D497" s="936">
        <v>22</v>
      </c>
      <c r="E497" s="1010">
        <v>21373</v>
      </c>
    </row>
    <row r="498" spans="1:6" ht="16.5" thickBot="1">
      <c r="A498" s="1206" t="s">
        <v>520</v>
      </c>
      <c r="B498" s="1207"/>
      <c r="C498" s="1207"/>
      <c r="D498" s="1208"/>
      <c r="E498" s="374">
        <f>SUM(E496:E497)</f>
        <v>26567.9</v>
      </c>
      <c r="F498" s="861"/>
    </row>
    <row r="499" spans="1:5" ht="15.75">
      <c r="A499" s="1441" t="s">
        <v>469</v>
      </c>
      <c r="B499" s="1456" t="s">
        <v>470</v>
      </c>
      <c r="C499" s="618" t="s">
        <v>450</v>
      </c>
      <c r="D499" s="936">
        <v>37</v>
      </c>
      <c r="E499" s="1010">
        <v>7284.47</v>
      </c>
    </row>
    <row r="500" spans="1:5" ht="32.25" thickBot="1">
      <c r="A500" s="1452"/>
      <c r="B500" s="1457"/>
      <c r="C500" s="618" t="s">
        <v>373</v>
      </c>
      <c r="D500" s="936">
        <v>19</v>
      </c>
      <c r="E500" s="1010">
        <v>16728</v>
      </c>
    </row>
    <row r="501" spans="1:6" ht="16.5" thickBot="1">
      <c r="A501" s="1206" t="s">
        <v>520</v>
      </c>
      <c r="B501" s="1207"/>
      <c r="C501" s="1207"/>
      <c r="D501" s="1208"/>
      <c r="E501" s="374">
        <f>SUM(E499:E500)</f>
        <v>24012.47</v>
      </c>
      <c r="F501" s="861"/>
    </row>
    <row r="502" spans="1:5" ht="15.75">
      <c r="A502" s="1441" t="s">
        <v>471</v>
      </c>
      <c r="B502" s="1456" t="s">
        <v>460</v>
      </c>
      <c r="C502" s="618" t="s">
        <v>450</v>
      </c>
      <c r="D502" s="936">
        <v>29</v>
      </c>
      <c r="E502" s="1010">
        <v>4774.15</v>
      </c>
    </row>
    <row r="503" spans="1:5" ht="31.5">
      <c r="A503" s="1451"/>
      <c r="B503" s="1458"/>
      <c r="C503" s="618" t="s">
        <v>373</v>
      </c>
      <c r="D503" s="936">
        <v>9</v>
      </c>
      <c r="E503" s="1010">
        <v>9235</v>
      </c>
    </row>
    <row r="504" spans="1:5" ht="16.5" thickBot="1">
      <c r="A504" s="1452"/>
      <c r="B504" s="1457"/>
      <c r="C504" s="618" t="s">
        <v>451</v>
      </c>
      <c r="D504" s="936">
        <v>13</v>
      </c>
      <c r="E504" s="1010">
        <v>1623</v>
      </c>
    </row>
    <row r="505" spans="1:6" ht="16.5" thickBot="1">
      <c r="A505" s="1206" t="s">
        <v>520</v>
      </c>
      <c r="B505" s="1207"/>
      <c r="C505" s="1207"/>
      <c r="D505" s="1208"/>
      <c r="E505" s="374">
        <f>SUM(E502:E504)</f>
        <v>15632.15</v>
      </c>
      <c r="F505" s="861"/>
    </row>
    <row r="506" spans="1:5" ht="15.75">
      <c r="A506" s="1453" t="s">
        <v>472</v>
      </c>
      <c r="B506" s="1460" t="s">
        <v>473</v>
      </c>
      <c r="C506" s="618" t="s">
        <v>450</v>
      </c>
      <c r="D506" s="936">
        <v>33</v>
      </c>
      <c r="E506" s="1010">
        <v>4183.91</v>
      </c>
    </row>
    <row r="507" spans="1:5" ht="32.25" thickBot="1">
      <c r="A507" s="1459"/>
      <c r="B507" s="1461"/>
      <c r="C507" s="618" t="s">
        <v>373</v>
      </c>
      <c r="D507" s="936">
        <v>7</v>
      </c>
      <c r="E507" s="1010">
        <v>7938</v>
      </c>
    </row>
    <row r="508" spans="1:6" ht="16.5" thickBot="1">
      <c r="A508" s="1206" t="s">
        <v>520</v>
      </c>
      <c r="B508" s="1207"/>
      <c r="C508" s="1207"/>
      <c r="D508" s="1208"/>
      <c r="E508" s="374">
        <f>SUM(E506:E507)</f>
        <v>12121.91</v>
      </c>
      <c r="F508" s="861"/>
    </row>
    <row r="509" spans="1:5" ht="15.75">
      <c r="A509" s="1441" t="s">
        <v>474</v>
      </c>
      <c r="B509" s="1456" t="s">
        <v>708</v>
      </c>
      <c r="C509" s="618" t="s">
        <v>450</v>
      </c>
      <c r="D509" s="936">
        <v>44</v>
      </c>
      <c r="E509" s="1010">
        <v>8092.58</v>
      </c>
    </row>
    <row r="510" spans="1:5" ht="31.5">
      <c r="A510" s="1459"/>
      <c r="B510" s="1461"/>
      <c r="C510" s="618" t="s">
        <v>373</v>
      </c>
      <c r="D510" s="936">
        <v>8</v>
      </c>
      <c r="E510" s="1010">
        <v>7913</v>
      </c>
    </row>
    <row r="511" spans="1:5" ht="16.5" thickBot="1">
      <c r="A511" s="1442"/>
      <c r="B511" s="1462"/>
      <c r="C511" s="618" t="s">
        <v>451</v>
      </c>
      <c r="D511" s="936">
        <v>1</v>
      </c>
      <c r="E511" s="1010">
        <v>83</v>
      </c>
    </row>
    <row r="512" spans="1:6" ht="16.5" thickBot="1">
      <c r="A512" s="1206" t="s">
        <v>520</v>
      </c>
      <c r="B512" s="1207"/>
      <c r="C512" s="1207"/>
      <c r="D512" s="1208"/>
      <c r="E512" s="374">
        <f>SUM(E509:E511)</f>
        <v>16088.58</v>
      </c>
      <c r="F512" s="861"/>
    </row>
    <row r="513" spans="1:5" ht="16.5" thickBot="1">
      <c r="A513" s="621" t="s">
        <v>475</v>
      </c>
      <c r="B513" s="795" t="s">
        <v>700</v>
      </c>
      <c r="C513" s="618" t="s">
        <v>450</v>
      </c>
      <c r="D513" s="936">
        <v>44</v>
      </c>
      <c r="E513" s="1010">
        <v>5262.78</v>
      </c>
    </row>
    <row r="514" spans="1:6" ht="16.5" thickBot="1">
      <c r="A514" s="1206" t="s">
        <v>520</v>
      </c>
      <c r="B514" s="1207"/>
      <c r="C514" s="1207"/>
      <c r="D514" s="1208"/>
      <c r="E514" s="374">
        <f>SUM(E513)</f>
        <v>5262.78</v>
      </c>
      <c r="F514" s="861"/>
    </row>
    <row r="515" spans="1:5" ht="15.75">
      <c r="A515" s="1456" t="s">
        <v>716</v>
      </c>
      <c r="B515" s="1456" t="s">
        <v>476</v>
      </c>
      <c r="C515" s="618" t="s">
        <v>450</v>
      </c>
      <c r="D515" s="936">
        <v>44</v>
      </c>
      <c r="E515" s="1010">
        <v>6976.47</v>
      </c>
    </row>
    <row r="516" spans="1:5" ht="31.5">
      <c r="A516" s="1458"/>
      <c r="B516" s="1458"/>
      <c r="C516" s="618" t="s">
        <v>373</v>
      </c>
      <c r="D516" s="936">
        <v>16</v>
      </c>
      <c r="E516" s="1010">
        <v>20044</v>
      </c>
    </row>
    <row r="517" spans="1:5" ht="15.75">
      <c r="A517" s="1458"/>
      <c r="B517" s="1458"/>
      <c r="C517" s="618" t="s">
        <v>451</v>
      </c>
      <c r="D517" s="936">
        <v>1</v>
      </c>
      <c r="E517" s="1010">
        <v>247</v>
      </c>
    </row>
    <row r="518" spans="1:5" ht="32.25" thickBot="1">
      <c r="A518" s="1457"/>
      <c r="B518" s="1457"/>
      <c r="C518" s="938" t="s">
        <v>477</v>
      </c>
      <c r="D518" s="939">
        <v>1</v>
      </c>
      <c r="E518" s="1011">
        <v>11476</v>
      </c>
    </row>
    <row r="519" spans="1:6" ht="16.5" thickBot="1">
      <c r="A519" s="1206" t="s">
        <v>520</v>
      </c>
      <c r="B519" s="1207"/>
      <c r="C519" s="1207"/>
      <c r="D519" s="1208"/>
      <c r="E519" s="374">
        <f>SUM(E515:E518)</f>
        <v>38743.47</v>
      </c>
      <c r="F519" s="861"/>
    </row>
    <row r="520" spans="1:5" ht="15.75">
      <c r="A520" s="1456" t="s">
        <v>478</v>
      </c>
      <c r="B520" s="1456" t="s">
        <v>479</v>
      </c>
      <c r="C520" s="618" t="s">
        <v>450</v>
      </c>
      <c r="D520" s="936">
        <v>43</v>
      </c>
      <c r="E520" s="1010">
        <v>7552.15</v>
      </c>
    </row>
    <row r="521" spans="1:5" ht="31.5">
      <c r="A521" s="1458"/>
      <c r="B521" s="1458"/>
      <c r="C521" s="618" t="s">
        <v>373</v>
      </c>
      <c r="D521" s="936">
        <v>10</v>
      </c>
      <c r="E521" s="1010">
        <v>11276.5</v>
      </c>
    </row>
    <row r="522" spans="1:5" ht="16.5" thickBot="1">
      <c r="A522" s="1457"/>
      <c r="B522" s="1457"/>
      <c r="C522" s="618" t="s">
        <v>451</v>
      </c>
      <c r="D522" s="936">
        <v>1</v>
      </c>
      <c r="E522" s="1010">
        <v>252</v>
      </c>
    </row>
    <row r="523" spans="1:6" ht="16.5" thickBot="1">
      <c r="A523" s="1206" t="s">
        <v>520</v>
      </c>
      <c r="B523" s="1207"/>
      <c r="C523" s="1207"/>
      <c r="D523" s="1208"/>
      <c r="E523" s="374">
        <f>SUM(E520:E522)</f>
        <v>19080.65</v>
      </c>
      <c r="F523" s="861"/>
    </row>
    <row r="524" spans="1:5" ht="48" thickBot="1">
      <c r="A524" s="617" t="s">
        <v>480</v>
      </c>
      <c r="B524" s="617" t="s">
        <v>481</v>
      </c>
      <c r="C524" s="940" t="s">
        <v>450</v>
      </c>
      <c r="D524" s="936">
        <v>43</v>
      </c>
      <c r="E524" s="1010">
        <v>7045.97</v>
      </c>
    </row>
    <row r="525" spans="1:6" ht="16.5" thickBot="1">
      <c r="A525" s="1206" t="s">
        <v>520</v>
      </c>
      <c r="B525" s="1207"/>
      <c r="C525" s="1207"/>
      <c r="D525" s="1208"/>
      <c r="E525" s="374">
        <f>SUM(E524)</f>
        <v>7045.97</v>
      </c>
      <c r="F525" s="861"/>
    </row>
    <row r="526" spans="1:5" ht="15.75">
      <c r="A526" s="1441" t="s">
        <v>482</v>
      </c>
      <c r="B526" s="1441" t="s">
        <v>458</v>
      </c>
      <c r="C526" s="618" t="s">
        <v>450</v>
      </c>
      <c r="D526" s="936">
        <v>55</v>
      </c>
      <c r="E526" s="1010">
        <v>7307.87</v>
      </c>
    </row>
    <row r="527" spans="1:5" ht="16.5" thickBot="1">
      <c r="A527" s="1452"/>
      <c r="B527" s="1452"/>
      <c r="C527" s="618" t="s">
        <v>456</v>
      </c>
      <c r="D527" s="936">
        <v>1</v>
      </c>
      <c r="E527" s="1010">
        <v>1180</v>
      </c>
    </row>
    <row r="528" spans="1:6" ht="16.5" thickBot="1">
      <c r="A528" s="1206" t="s">
        <v>520</v>
      </c>
      <c r="B528" s="1207"/>
      <c r="C528" s="1207"/>
      <c r="D528" s="1208"/>
      <c r="E528" s="374">
        <f>SUM(E526:E527)</f>
        <v>8487.869999999999</v>
      </c>
      <c r="F528" s="861"/>
    </row>
    <row r="529" spans="1:5" ht="15.75">
      <c r="A529" s="1441" t="s">
        <v>483</v>
      </c>
      <c r="B529" s="1441" t="s">
        <v>484</v>
      </c>
      <c r="C529" s="618" t="s">
        <v>450</v>
      </c>
      <c r="D529" s="936">
        <v>46</v>
      </c>
      <c r="E529" s="1010">
        <v>12783.52</v>
      </c>
    </row>
    <row r="530" spans="1:5" ht="16.5" thickBot="1">
      <c r="A530" s="1442"/>
      <c r="B530" s="1442"/>
      <c r="C530" s="941" t="s">
        <v>456</v>
      </c>
      <c r="D530" s="942">
        <v>1</v>
      </c>
      <c r="E530" s="1012">
        <v>1180</v>
      </c>
    </row>
    <row r="531" spans="1:6" ht="16.5" thickBot="1">
      <c r="A531" s="1206" t="s">
        <v>520</v>
      </c>
      <c r="B531" s="1207"/>
      <c r="C531" s="1207"/>
      <c r="D531" s="1208"/>
      <c r="E531" s="374">
        <f>SUM(E529:E530)</f>
        <v>13963.52</v>
      </c>
      <c r="F531" s="861"/>
    </row>
    <row r="532" spans="1:5" ht="16.5" thickBot="1">
      <c r="A532" s="621" t="s">
        <v>485</v>
      </c>
      <c r="B532" s="621" t="s">
        <v>486</v>
      </c>
      <c r="C532" s="618" t="s">
        <v>450</v>
      </c>
      <c r="D532" s="936">
        <v>42</v>
      </c>
      <c r="E532" s="1010">
        <v>8840.57</v>
      </c>
    </row>
    <row r="533" spans="1:6" ht="16.5" thickBot="1">
      <c r="A533" s="1206" t="s">
        <v>520</v>
      </c>
      <c r="B533" s="1207"/>
      <c r="C533" s="1207"/>
      <c r="D533" s="1208"/>
      <c r="E533" s="374">
        <f>SUM(E532)</f>
        <v>8840.57</v>
      </c>
      <c r="F533" s="861"/>
    </row>
    <row r="534" spans="1:5" ht="16.5" thickBot="1">
      <c r="A534" s="621" t="s">
        <v>487</v>
      </c>
      <c r="B534" s="795" t="s">
        <v>458</v>
      </c>
      <c r="C534" s="618" t="s">
        <v>450</v>
      </c>
      <c r="D534" s="936">
        <v>44</v>
      </c>
      <c r="E534" s="1010">
        <v>7235.55</v>
      </c>
    </row>
    <row r="535" spans="1:6" ht="16.5" thickBot="1">
      <c r="A535" s="1206" t="s">
        <v>520</v>
      </c>
      <c r="B535" s="1207"/>
      <c r="C535" s="1207"/>
      <c r="D535" s="1208"/>
      <c r="E535" s="374">
        <f>SUM(E534)</f>
        <v>7235.55</v>
      </c>
      <c r="F535" s="861"/>
    </row>
    <row r="536" spans="1:5" ht="16.5" thickBot="1">
      <c r="A536" s="621" t="s">
        <v>488</v>
      </c>
      <c r="B536" s="795" t="s">
        <v>466</v>
      </c>
      <c r="C536" s="618" t="s">
        <v>450</v>
      </c>
      <c r="D536" s="936">
        <v>45</v>
      </c>
      <c r="E536" s="1010">
        <v>10488.78</v>
      </c>
    </row>
    <row r="537" spans="1:6" ht="16.5" thickBot="1">
      <c r="A537" s="1206" t="s">
        <v>520</v>
      </c>
      <c r="B537" s="1207"/>
      <c r="C537" s="1207"/>
      <c r="D537" s="1208"/>
      <c r="E537" s="374">
        <f>SUM(E536)</f>
        <v>10488.78</v>
      </c>
      <c r="F537" s="861"/>
    </row>
    <row r="538" spans="1:5" ht="16.5" thickBot="1">
      <c r="A538" s="621" t="s">
        <v>489</v>
      </c>
      <c r="B538" s="795" t="s">
        <v>479</v>
      </c>
      <c r="C538" s="618" t="s">
        <v>450</v>
      </c>
      <c r="D538" s="936">
        <v>44</v>
      </c>
      <c r="E538" s="1010">
        <v>6837.77</v>
      </c>
    </row>
    <row r="539" spans="1:6" ht="16.5" thickBot="1">
      <c r="A539" s="1206" t="s">
        <v>520</v>
      </c>
      <c r="B539" s="1207"/>
      <c r="C539" s="1207"/>
      <c r="D539" s="1208"/>
      <c r="E539" s="374">
        <f>SUM(E538)</f>
        <v>6837.77</v>
      </c>
      <c r="F539" s="861"/>
    </row>
    <row r="540" spans="1:5" ht="16.5" thickBot="1">
      <c r="A540" s="621" t="s">
        <v>490</v>
      </c>
      <c r="B540" s="795" t="s">
        <v>491</v>
      </c>
      <c r="C540" s="618" t="s">
        <v>450</v>
      </c>
      <c r="D540" s="936">
        <v>44</v>
      </c>
      <c r="E540" s="1010">
        <v>6885.04</v>
      </c>
    </row>
    <row r="541" spans="1:6" ht="16.5" thickBot="1">
      <c r="A541" s="1206" t="s">
        <v>520</v>
      </c>
      <c r="B541" s="1207"/>
      <c r="C541" s="1207"/>
      <c r="D541" s="1208"/>
      <c r="E541" s="374">
        <f>SUM(E540)</f>
        <v>6885.04</v>
      </c>
      <c r="F541" s="861"/>
    </row>
    <row r="542" spans="1:5" ht="16.5" thickBot="1">
      <c r="A542" s="863"/>
      <c r="B542" s="863"/>
      <c r="C542" s="864"/>
      <c r="D542" s="943"/>
      <c r="E542" s="1013"/>
    </row>
    <row r="543" spans="1:6" ht="16.5" thickBot="1">
      <c r="A543" s="1292" t="s">
        <v>620</v>
      </c>
      <c r="B543" s="1293"/>
      <c r="C543" s="1293"/>
      <c r="D543" s="1294"/>
      <c r="E543" s="1009">
        <f>E541+E539+E537+E535+E533+E531+E528+E525+E523+E519+E514+E512+E508+E505+E501+E498+E495+E491+E488+E484+E480+E476+E473+E468+E465+E462</f>
        <v>483990.18999999994</v>
      </c>
      <c r="F543" s="861"/>
    </row>
    <row r="544" spans="1:6" ht="15.75">
      <c r="A544" s="925"/>
      <c r="B544" s="854"/>
      <c r="C544" s="854"/>
      <c r="D544" s="854"/>
      <c r="E544" s="926"/>
      <c r="F544" s="861"/>
    </row>
    <row r="545" spans="1:6" ht="15.75">
      <c r="A545" s="927"/>
      <c r="B545" s="858"/>
      <c r="C545" s="858"/>
      <c r="D545" s="858"/>
      <c r="E545" s="928"/>
      <c r="F545" s="861"/>
    </row>
    <row r="546" spans="1:6" ht="19.5">
      <c r="A546" s="1215" t="s">
        <v>492</v>
      </c>
      <c r="B546" s="1216"/>
      <c r="C546" s="1216"/>
      <c r="D546" s="1216"/>
      <c r="E546" s="944"/>
      <c r="F546" s="861"/>
    </row>
    <row r="547" spans="1:5" ht="16.5" thickBot="1">
      <c r="A547" s="285"/>
      <c r="B547" s="173"/>
      <c r="C547" s="173"/>
      <c r="D547" s="173"/>
      <c r="E547" s="929"/>
    </row>
    <row r="548" spans="1:5" ht="16.5" thickBot="1">
      <c r="A548" s="862"/>
      <c r="B548" s="945"/>
      <c r="C548" s="945"/>
      <c r="D548" s="780" t="s">
        <v>501</v>
      </c>
      <c r="E548" s="374" t="s">
        <v>493</v>
      </c>
    </row>
    <row r="549" spans="1:6" ht="16.5" thickBot="1">
      <c r="A549" s="862"/>
      <c r="B549" s="946"/>
      <c r="C549" s="946"/>
      <c r="D549" s="786" t="s">
        <v>503</v>
      </c>
      <c r="E549" s="374">
        <f>E607</f>
        <v>199110.22000000003</v>
      </c>
      <c r="F549" s="861"/>
    </row>
    <row r="550" spans="1:5" ht="16.5" thickBot="1">
      <c r="A550" s="947"/>
      <c r="B550" s="948"/>
      <c r="C550" s="949"/>
      <c r="D550" s="370"/>
      <c r="E550" s="950"/>
    </row>
    <row r="551" spans="1:5" ht="15.75" customHeight="1">
      <c r="A551" s="1322" t="s">
        <v>504</v>
      </c>
      <c r="B551" s="1322" t="s">
        <v>505</v>
      </c>
      <c r="C551" s="1322" t="s">
        <v>506</v>
      </c>
      <c r="D551" s="1324" t="s">
        <v>507</v>
      </c>
      <c r="E551" s="1448" t="s">
        <v>508</v>
      </c>
    </row>
    <row r="552" spans="1:5" ht="26.25" customHeight="1" thickBot="1">
      <c r="A552" s="1323"/>
      <c r="B552" s="1323"/>
      <c r="C552" s="1323"/>
      <c r="D552" s="1325"/>
      <c r="E552" s="1449"/>
    </row>
    <row r="553" spans="1:5" ht="30.75" thickBot="1">
      <c r="A553" s="951" t="s">
        <v>1248</v>
      </c>
      <c r="B553" s="952" t="s">
        <v>1249</v>
      </c>
      <c r="C553" s="953" t="s">
        <v>494</v>
      </c>
      <c r="D553" s="900">
        <v>43</v>
      </c>
      <c r="E553" s="954">
        <v>7221.48</v>
      </c>
    </row>
    <row r="554" spans="1:5" ht="16.5" thickBot="1">
      <c r="A554" s="1329" t="s">
        <v>520</v>
      </c>
      <c r="B554" s="1341"/>
      <c r="C554" s="1341"/>
      <c r="D554" s="1342"/>
      <c r="E554" s="955">
        <f>SUM(E553:E553)</f>
        <v>7221.48</v>
      </c>
    </row>
    <row r="555" spans="1:5" ht="31.5" customHeight="1" thickBot="1">
      <c r="A555" s="951" t="s">
        <v>1267</v>
      </c>
      <c r="B555" s="952" t="s">
        <v>1249</v>
      </c>
      <c r="C555" s="953" t="s">
        <v>494</v>
      </c>
      <c r="D555" s="900">
        <v>43</v>
      </c>
      <c r="E555" s="954">
        <v>8813.73</v>
      </c>
    </row>
    <row r="556" spans="1:5" ht="16.5" thickBot="1">
      <c r="A556" s="1329" t="s">
        <v>520</v>
      </c>
      <c r="B556" s="1341"/>
      <c r="C556" s="1341"/>
      <c r="D556" s="1342"/>
      <c r="E556" s="955">
        <f>SUM(E555:E555)</f>
        <v>8813.73</v>
      </c>
    </row>
    <row r="557" spans="1:5" ht="30.75" thickBot="1">
      <c r="A557" s="951" t="s">
        <v>1330</v>
      </c>
      <c r="B557" s="956" t="s">
        <v>1326</v>
      </c>
      <c r="C557" s="953" t="s">
        <v>494</v>
      </c>
      <c r="D557" s="957">
        <v>43</v>
      </c>
      <c r="E557" s="958">
        <v>5006.86</v>
      </c>
    </row>
    <row r="558" spans="1:5" ht="16.5" thickBot="1">
      <c r="A558" s="1329" t="s">
        <v>520</v>
      </c>
      <c r="B558" s="1341"/>
      <c r="C558" s="1341"/>
      <c r="D558" s="1342"/>
      <c r="E558" s="959">
        <f>SUM(E557:E557)</f>
        <v>5006.86</v>
      </c>
    </row>
    <row r="559" spans="1:5" ht="30.75" thickBot="1">
      <c r="A559" s="951" t="s">
        <v>1287</v>
      </c>
      <c r="B559" s="956" t="s">
        <v>1288</v>
      </c>
      <c r="C559" s="953" t="s">
        <v>494</v>
      </c>
      <c r="D559" s="957">
        <v>43</v>
      </c>
      <c r="E559" s="958">
        <v>9293.64</v>
      </c>
    </row>
    <row r="560" spans="1:5" ht="16.5" thickBot="1">
      <c r="A560" s="1329" t="s">
        <v>520</v>
      </c>
      <c r="B560" s="1341"/>
      <c r="C560" s="1341"/>
      <c r="D560" s="1342"/>
      <c r="E560" s="959">
        <f>SUM(E559:E559)</f>
        <v>9293.64</v>
      </c>
    </row>
    <row r="561" spans="1:5" ht="30.75" thickBot="1">
      <c r="A561" s="951" t="s">
        <v>1311</v>
      </c>
      <c r="B561" s="956" t="s">
        <v>1288</v>
      </c>
      <c r="C561" s="953" t="s">
        <v>494</v>
      </c>
      <c r="D561" s="957">
        <v>43</v>
      </c>
      <c r="E561" s="958">
        <v>6060.2</v>
      </c>
    </row>
    <row r="562" spans="1:5" ht="16.5" thickBot="1">
      <c r="A562" s="1329" t="s">
        <v>520</v>
      </c>
      <c r="B562" s="1341"/>
      <c r="C562" s="1341"/>
      <c r="D562" s="1342"/>
      <c r="E562" s="960">
        <f>SUM(E561:E561)</f>
        <v>6060.2</v>
      </c>
    </row>
    <row r="563" spans="1:5" ht="30.75" thickBot="1">
      <c r="A563" s="951" t="s">
        <v>1315</v>
      </c>
      <c r="B563" s="956" t="s">
        <v>1288</v>
      </c>
      <c r="C563" s="953" t="s">
        <v>494</v>
      </c>
      <c r="D563" s="961">
        <v>43</v>
      </c>
      <c r="E563" s="962">
        <v>6950.59</v>
      </c>
    </row>
    <row r="564" spans="1:5" ht="16.5" thickBot="1">
      <c r="A564" s="1329" t="s">
        <v>520</v>
      </c>
      <c r="B564" s="1341"/>
      <c r="C564" s="1341"/>
      <c r="D564" s="1342"/>
      <c r="E564" s="960">
        <f>SUM(E563:E563)</f>
        <v>6950.59</v>
      </c>
    </row>
    <row r="565" spans="1:5" ht="30.75" thickBot="1">
      <c r="A565" s="951" t="s">
        <v>1320</v>
      </c>
      <c r="B565" s="956" t="s">
        <v>1288</v>
      </c>
      <c r="C565" s="953" t="s">
        <v>494</v>
      </c>
      <c r="D565" s="957">
        <v>43</v>
      </c>
      <c r="E565" s="958">
        <v>8643.38</v>
      </c>
    </row>
    <row r="566" spans="1:5" ht="16.5" thickBot="1">
      <c r="A566" s="1329" t="s">
        <v>520</v>
      </c>
      <c r="B566" s="1341"/>
      <c r="C566" s="1341"/>
      <c r="D566" s="1342"/>
      <c r="E566" s="963">
        <f>SUM(E565:E565)</f>
        <v>8643.38</v>
      </c>
    </row>
    <row r="567" spans="1:5" ht="30.75" thickBot="1">
      <c r="A567" s="951" t="s">
        <v>1325</v>
      </c>
      <c r="B567" s="952" t="s">
        <v>1326</v>
      </c>
      <c r="C567" s="953" t="s">
        <v>494</v>
      </c>
      <c r="D567" s="900">
        <v>43</v>
      </c>
      <c r="E567" s="954">
        <v>6629.14</v>
      </c>
    </row>
    <row r="568" spans="1:5" ht="16.5" thickBot="1">
      <c r="A568" s="1329" t="s">
        <v>520</v>
      </c>
      <c r="B568" s="1341"/>
      <c r="C568" s="1341"/>
      <c r="D568" s="1342"/>
      <c r="E568" s="964">
        <f>SUM(E567:E567)</f>
        <v>6629.14</v>
      </c>
    </row>
    <row r="569" spans="1:5" ht="30.75" thickBot="1">
      <c r="A569" s="951" t="s">
        <v>1333</v>
      </c>
      <c r="B569" s="956" t="s">
        <v>1334</v>
      </c>
      <c r="C569" s="953" t="s">
        <v>494</v>
      </c>
      <c r="D569" s="957">
        <v>43</v>
      </c>
      <c r="E569" s="958">
        <v>7871.02</v>
      </c>
    </row>
    <row r="570" spans="1:5" ht="16.5" thickBot="1">
      <c r="A570" s="1329" t="s">
        <v>520</v>
      </c>
      <c r="B570" s="1341"/>
      <c r="C570" s="1341"/>
      <c r="D570" s="1342"/>
      <c r="E570" s="959">
        <f>SUM(E569:E569)</f>
        <v>7871.02</v>
      </c>
    </row>
    <row r="571" spans="1:5" ht="30.75" thickBot="1">
      <c r="A571" s="965" t="s">
        <v>653</v>
      </c>
      <c r="B571" s="952" t="s">
        <v>1334</v>
      </c>
      <c r="C571" s="953" t="s">
        <v>494</v>
      </c>
      <c r="D571" s="900">
        <v>43</v>
      </c>
      <c r="E571" s="954">
        <v>11239.15</v>
      </c>
    </row>
    <row r="572" spans="1:5" ht="16.5" thickBot="1">
      <c r="A572" s="1329" t="s">
        <v>520</v>
      </c>
      <c r="B572" s="1341"/>
      <c r="C572" s="1341"/>
      <c r="D572" s="1342"/>
      <c r="E572" s="955">
        <f>SUM(E571:E571)</f>
        <v>11239.15</v>
      </c>
    </row>
    <row r="573" spans="1:5" ht="30.75" thickBot="1">
      <c r="A573" s="965" t="s">
        <v>1351</v>
      </c>
      <c r="B573" s="952" t="s">
        <v>1334</v>
      </c>
      <c r="C573" s="953" t="s">
        <v>494</v>
      </c>
      <c r="D573" s="957">
        <v>43</v>
      </c>
      <c r="E573" s="958">
        <v>8901.14</v>
      </c>
    </row>
    <row r="574" spans="1:5" ht="16.5" thickBot="1">
      <c r="A574" s="1329" t="s">
        <v>520</v>
      </c>
      <c r="B574" s="1341"/>
      <c r="C574" s="1341"/>
      <c r="D574" s="1342"/>
      <c r="E574" s="955">
        <f>SUM(E573:E573)</f>
        <v>8901.14</v>
      </c>
    </row>
    <row r="575" spans="1:5" ht="30.75" thickBot="1">
      <c r="A575" s="965" t="s">
        <v>495</v>
      </c>
      <c r="B575" s="952" t="s">
        <v>1356</v>
      </c>
      <c r="C575" s="966" t="s">
        <v>494</v>
      </c>
      <c r="D575" s="957">
        <v>43</v>
      </c>
      <c r="E575" s="958">
        <v>10629.31</v>
      </c>
    </row>
    <row r="576" spans="1:5" ht="16.5" thickBot="1">
      <c r="A576" s="1329" t="s">
        <v>520</v>
      </c>
      <c r="B576" s="1341"/>
      <c r="C576" s="1341"/>
      <c r="D576" s="1342"/>
      <c r="E576" s="955">
        <f>SUM(E575:E575)</f>
        <v>10629.31</v>
      </c>
    </row>
    <row r="577" spans="1:5" ht="30.75" thickBot="1">
      <c r="A577" s="951" t="s">
        <v>1359</v>
      </c>
      <c r="B577" s="952" t="s">
        <v>1356</v>
      </c>
      <c r="C577" s="966" t="s">
        <v>494</v>
      </c>
      <c r="D577" s="900">
        <v>43</v>
      </c>
      <c r="E577" s="962">
        <v>10640.64</v>
      </c>
    </row>
    <row r="578" spans="1:5" ht="16.5" thickBot="1">
      <c r="A578" s="1329" t="s">
        <v>520</v>
      </c>
      <c r="B578" s="1341"/>
      <c r="C578" s="1341"/>
      <c r="D578" s="1342"/>
      <c r="E578" s="967">
        <f>SUM(E577:E577)</f>
        <v>10640.64</v>
      </c>
    </row>
    <row r="579" spans="1:5" ht="20.25" customHeight="1">
      <c r="A579" s="1463" t="s">
        <v>1365</v>
      </c>
      <c r="B579" s="1465" t="s">
        <v>1356</v>
      </c>
      <c r="C579" s="968" t="s">
        <v>1188</v>
      </c>
      <c r="D579" s="1467">
        <v>43</v>
      </c>
      <c r="E579" s="962">
        <v>1493.12</v>
      </c>
    </row>
    <row r="580" spans="1:5" ht="30.75" thickBot="1">
      <c r="A580" s="1464"/>
      <c r="B580" s="1466"/>
      <c r="C580" s="966" t="s">
        <v>494</v>
      </c>
      <c r="D580" s="1468"/>
      <c r="E580" s="969">
        <v>8398.66</v>
      </c>
    </row>
    <row r="581" spans="1:5" ht="16.5" thickBot="1">
      <c r="A581" s="1329" t="s">
        <v>520</v>
      </c>
      <c r="B581" s="1341"/>
      <c r="C581" s="1341"/>
      <c r="D581" s="1342"/>
      <c r="E581" s="960">
        <f>SUM(E579:E580)</f>
        <v>9891.779999999999</v>
      </c>
    </row>
    <row r="582" spans="1:5" ht="30.75" thickBot="1">
      <c r="A582" s="951" t="s">
        <v>1369</v>
      </c>
      <c r="B582" s="952" t="s">
        <v>1370</v>
      </c>
      <c r="C582" s="953" t="s">
        <v>494</v>
      </c>
      <c r="D582" s="900">
        <v>43</v>
      </c>
      <c r="E582" s="962">
        <v>5966.82</v>
      </c>
    </row>
    <row r="583" spans="1:5" ht="16.5" thickBot="1">
      <c r="A583" s="1329" t="s">
        <v>520</v>
      </c>
      <c r="B583" s="1341"/>
      <c r="C583" s="1341"/>
      <c r="D583" s="1342"/>
      <c r="E583" s="960">
        <f>SUM(E582:E582)</f>
        <v>5966.82</v>
      </c>
    </row>
    <row r="584" spans="1:5" ht="30.75" thickBot="1">
      <c r="A584" s="970" t="s">
        <v>1378</v>
      </c>
      <c r="B584" s="971" t="s">
        <v>1370</v>
      </c>
      <c r="C584" s="972" t="s">
        <v>494</v>
      </c>
      <c r="D584" s="86">
        <v>43</v>
      </c>
      <c r="E584" s="973">
        <v>7611.88</v>
      </c>
    </row>
    <row r="585" spans="1:5" ht="16.5" thickBot="1">
      <c r="A585" s="1329" t="s">
        <v>520</v>
      </c>
      <c r="B585" s="1341"/>
      <c r="C585" s="1341"/>
      <c r="D585" s="1342"/>
      <c r="E585" s="963">
        <f>SUM(E584)</f>
        <v>7611.88</v>
      </c>
    </row>
    <row r="586" spans="1:5" ht="30.75" thickBot="1">
      <c r="A586" s="951" t="s">
        <v>1380</v>
      </c>
      <c r="B586" s="952" t="s">
        <v>1370</v>
      </c>
      <c r="C586" s="953" t="s">
        <v>494</v>
      </c>
      <c r="D586" s="900">
        <v>43</v>
      </c>
      <c r="E586" s="962">
        <v>9073.65</v>
      </c>
    </row>
    <row r="587" spans="1:5" ht="16.5" thickBot="1">
      <c r="A587" s="1329" t="s">
        <v>520</v>
      </c>
      <c r="B587" s="1341"/>
      <c r="C587" s="1341"/>
      <c r="D587" s="1342"/>
      <c r="E587" s="960">
        <f>SUM(E586:E586)</f>
        <v>9073.65</v>
      </c>
    </row>
    <row r="588" spans="1:5" ht="30.75" thickBot="1">
      <c r="A588" s="951" t="s">
        <v>1381</v>
      </c>
      <c r="B588" s="952" t="s">
        <v>1288</v>
      </c>
      <c r="C588" s="953" t="s">
        <v>494</v>
      </c>
      <c r="D588" s="900">
        <v>43</v>
      </c>
      <c r="E588" s="962">
        <v>9019.27</v>
      </c>
    </row>
    <row r="589" spans="1:5" ht="16.5" thickBot="1">
      <c r="A589" s="1329" t="s">
        <v>520</v>
      </c>
      <c r="B589" s="1341"/>
      <c r="C589" s="1341"/>
      <c r="D589" s="1342"/>
      <c r="E589" s="967">
        <f>SUM(E588)</f>
        <v>9019.27</v>
      </c>
    </row>
    <row r="590" spans="1:5" ht="30.75" thickBot="1">
      <c r="A590" s="951" t="s">
        <v>1384</v>
      </c>
      <c r="B590" s="952" t="s">
        <v>1288</v>
      </c>
      <c r="C590" s="953" t="s">
        <v>494</v>
      </c>
      <c r="D590" s="900">
        <v>43</v>
      </c>
      <c r="E590" s="962">
        <v>7398.56</v>
      </c>
    </row>
    <row r="591" spans="1:5" ht="16.5" thickBot="1">
      <c r="A591" s="1329" t="s">
        <v>520</v>
      </c>
      <c r="B591" s="1341"/>
      <c r="C591" s="1341"/>
      <c r="D591" s="1342"/>
      <c r="E591" s="967">
        <f>SUM(E590:E590)</f>
        <v>7398.56</v>
      </c>
    </row>
    <row r="592" spans="1:5" ht="30.75" thickBot="1">
      <c r="A592" s="951" t="s">
        <v>1386</v>
      </c>
      <c r="B592" s="956" t="s">
        <v>1387</v>
      </c>
      <c r="C592" s="953" t="s">
        <v>494</v>
      </c>
      <c r="D592" s="961">
        <v>43</v>
      </c>
      <c r="E592" s="962">
        <v>7423.16</v>
      </c>
    </row>
    <row r="593" spans="1:5" ht="16.5" thickBot="1">
      <c r="A593" s="1329" t="s">
        <v>520</v>
      </c>
      <c r="B593" s="1341"/>
      <c r="C593" s="1341"/>
      <c r="D593" s="1342"/>
      <c r="E593" s="974">
        <f>SUM(E592:E592)</f>
        <v>7423.16</v>
      </c>
    </row>
    <row r="594" spans="1:5" ht="30.75" thickBot="1">
      <c r="A594" s="951" t="s">
        <v>1391</v>
      </c>
      <c r="B594" s="952" t="s">
        <v>1392</v>
      </c>
      <c r="C594" s="953" t="s">
        <v>494</v>
      </c>
      <c r="D594" s="900">
        <v>43</v>
      </c>
      <c r="E594" s="962">
        <v>9399.37</v>
      </c>
    </row>
    <row r="595" spans="1:5" ht="16.5" thickBot="1">
      <c r="A595" s="1329" t="s">
        <v>520</v>
      </c>
      <c r="B595" s="1341"/>
      <c r="C595" s="1341"/>
      <c r="D595" s="1342"/>
      <c r="E595" s="967">
        <f>SUM(E594:E594)</f>
        <v>9399.37</v>
      </c>
    </row>
    <row r="596" spans="1:5" ht="30.75" thickBot="1">
      <c r="A596" s="951" t="s">
        <v>1393</v>
      </c>
      <c r="B596" s="952" t="s">
        <v>1394</v>
      </c>
      <c r="C596" s="953" t="s">
        <v>494</v>
      </c>
      <c r="D596" s="900">
        <v>43</v>
      </c>
      <c r="E596" s="962">
        <v>6443.36</v>
      </c>
    </row>
    <row r="597" spans="1:5" ht="16.5" thickBot="1">
      <c r="A597" s="1329" t="s">
        <v>520</v>
      </c>
      <c r="B597" s="1341"/>
      <c r="C597" s="1341"/>
      <c r="D597" s="1342"/>
      <c r="E597" s="967">
        <f>SUM(E596:E596)</f>
        <v>6443.36</v>
      </c>
    </row>
    <row r="598" spans="1:5" ht="30.75" thickBot="1">
      <c r="A598" s="951" t="s">
        <v>1397</v>
      </c>
      <c r="B598" s="952" t="s">
        <v>1394</v>
      </c>
      <c r="C598" s="953" t="s">
        <v>494</v>
      </c>
      <c r="D598" s="900">
        <v>43</v>
      </c>
      <c r="E598" s="962">
        <v>7740.55</v>
      </c>
    </row>
    <row r="599" spans="1:5" ht="16.5" thickBot="1">
      <c r="A599" s="1329" t="s">
        <v>520</v>
      </c>
      <c r="B599" s="1341"/>
      <c r="C599" s="1341"/>
      <c r="D599" s="1342"/>
      <c r="E599" s="963">
        <f>SUM(E598:E598)</f>
        <v>7740.55</v>
      </c>
    </row>
    <row r="600" spans="1:5" ht="30.75" thickBot="1">
      <c r="A600" s="951" t="s">
        <v>1402</v>
      </c>
      <c r="B600" s="951" t="s">
        <v>1326</v>
      </c>
      <c r="C600" s="953" t="s">
        <v>494</v>
      </c>
      <c r="D600" s="900">
        <v>43</v>
      </c>
      <c r="E600" s="954">
        <v>4685.32</v>
      </c>
    </row>
    <row r="601" spans="1:5" ht="16.5" thickBot="1">
      <c r="A601" s="1329" t="s">
        <v>520</v>
      </c>
      <c r="B601" s="1341"/>
      <c r="C601" s="1341"/>
      <c r="D601" s="1342"/>
      <c r="E601" s="975">
        <f>SUM(E600:E600)</f>
        <v>4685.32</v>
      </c>
    </row>
    <row r="602" spans="1:5" ht="30.75" thickBot="1">
      <c r="A602" s="976" t="s">
        <v>1407</v>
      </c>
      <c r="B602" s="952" t="s">
        <v>1406</v>
      </c>
      <c r="C602" s="953" t="s">
        <v>494</v>
      </c>
      <c r="D602" s="900">
        <v>43</v>
      </c>
      <c r="E602" s="962">
        <v>2649.44</v>
      </c>
    </row>
    <row r="603" spans="1:5" ht="16.5" thickBot="1">
      <c r="A603" s="1329" t="s">
        <v>520</v>
      </c>
      <c r="B603" s="1341"/>
      <c r="C603" s="1341"/>
      <c r="D603" s="1342"/>
      <c r="E603" s="967">
        <f>SUM(E602)</f>
        <v>2649.44</v>
      </c>
    </row>
    <row r="604" spans="1:5" ht="30.75" thickBot="1">
      <c r="A604" s="951" t="s">
        <v>1408</v>
      </c>
      <c r="B604" s="956" t="s">
        <v>1406</v>
      </c>
      <c r="C604" s="953" t="s">
        <v>494</v>
      </c>
      <c r="D604" s="900">
        <v>43</v>
      </c>
      <c r="E604" s="962">
        <v>3906.78</v>
      </c>
    </row>
    <row r="605" spans="1:5" ht="16.5" thickBot="1">
      <c r="A605" s="1329" t="s">
        <v>520</v>
      </c>
      <c r="B605" s="1341"/>
      <c r="C605" s="1341"/>
      <c r="D605" s="1342"/>
      <c r="E605" s="967">
        <f>SUM(E604:E604)</f>
        <v>3906.78</v>
      </c>
    </row>
    <row r="606" spans="1:5" ht="16.5" thickBot="1">
      <c r="A606" s="977"/>
      <c r="B606" s="977"/>
      <c r="C606" s="978"/>
      <c r="D606" s="979"/>
      <c r="E606" s="980"/>
    </row>
    <row r="607" spans="1:5" ht="16.5" thickBot="1">
      <c r="A607" s="1292" t="s">
        <v>620</v>
      </c>
      <c r="B607" s="1293"/>
      <c r="C607" s="1293"/>
      <c r="D607" s="1294"/>
      <c r="E607" s="1014">
        <f>SUM(E605,E603,E601,E599,E597,E595,E593,E591,E589,E587,E585,E583,E581,E578,E576,E574,E572,E570,E568,E566,E564,E562,E560,E558,E556,E554)</f>
        <v>199110.22000000003</v>
      </c>
    </row>
    <row r="608" spans="1:5" ht="15.75">
      <c r="A608" s="1383"/>
      <c r="B608" s="1384"/>
      <c r="C608" s="1384"/>
      <c r="D608" s="1384"/>
      <c r="E608" s="1385"/>
    </row>
    <row r="609" spans="1:5" ht="16.5" thickBot="1">
      <c r="A609" s="1386"/>
      <c r="B609" s="1387"/>
      <c r="C609" s="1387"/>
      <c r="D609" s="1387"/>
      <c r="E609" s="1388"/>
    </row>
    <row r="610" spans="1:5" ht="16.5" thickBot="1">
      <c r="A610" s="1389" t="s">
        <v>813</v>
      </c>
      <c r="B610" s="1390"/>
      <c r="C610" s="1390"/>
      <c r="D610" s="1391"/>
      <c r="E610" s="421" t="s">
        <v>496</v>
      </c>
    </row>
    <row r="611" spans="1:5" ht="16.5" thickBot="1">
      <c r="A611" s="1389" t="s">
        <v>1148</v>
      </c>
      <c r="B611" s="1390"/>
      <c r="C611" s="1390"/>
      <c r="D611" s="1391"/>
      <c r="E611" s="1177">
        <v>8800</v>
      </c>
    </row>
    <row r="612" spans="1:5" ht="16.5" thickBot="1">
      <c r="A612" s="1389" t="s">
        <v>1149</v>
      </c>
      <c r="B612" s="1390"/>
      <c r="C612" s="1390"/>
      <c r="D612" s="1391"/>
      <c r="E612" s="421">
        <f>E607+E543+E448+E408+E330+E292+E230+E177</f>
        <v>3569621.7700000005</v>
      </c>
    </row>
    <row r="613" spans="1:5" ht="16.5" thickBot="1">
      <c r="A613" s="1389" t="s">
        <v>1146</v>
      </c>
      <c r="B613" s="1390"/>
      <c r="C613" s="1390"/>
      <c r="D613" s="1391"/>
      <c r="E613" s="1177">
        <f>E9+E298+E414</f>
        <v>12952.570000000002</v>
      </c>
    </row>
  </sheetData>
  <mergeCells count="470">
    <mergeCell ref="A613:D613"/>
    <mergeCell ref="A611:D611"/>
    <mergeCell ref="A612:D612"/>
    <mergeCell ref="A605:D605"/>
    <mergeCell ref="A607:D607"/>
    <mergeCell ref="A608:E609"/>
    <mergeCell ref="A610:D610"/>
    <mergeCell ref="A597:D597"/>
    <mergeCell ref="A599:D599"/>
    <mergeCell ref="A601:D601"/>
    <mergeCell ref="A603:D603"/>
    <mergeCell ref="A589:D589"/>
    <mergeCell ref="A591:D591"/>
    <mergeCell ref="A593:D593"/>
    <mergeCell ref="A595:D595"/>
    <mergeCell ref="A581:D581"/>
    <mergeCell ref="A583:D583"/>
    <mergeCell ref="A585:D585"/>
    <mergeCell ref="A587:D587"/>
    <mergeCell ref="A576:D576"/>
    <mergeCell ref="A578:D578"/>
    <mergeCell ref="A579:A580"/>
    <mergeCell ref="B579:B580"/>
    <mergeCell ref="D579:D580"/>
    <mergeCell ref="A568:D568"/>
    <mergeCell ref="A570:D570"/>
    <mergeCell ref="A572:D572"/>
    <mergeCell ref="A574:D574"/>
    <mergeCell ref="A560:D560"/>
    <mergeCell ref="A562:D562"/>
    <mergeCell ref="A564:D564"/>
    <mergeCell ref="A566:D566"/>
    <mergeCell ref="E551:E552"/>
    <mergeCell ref="A554:D554"/>
    <mergeCell ref="A556:D556"/>
    <mergeCell ref="A558:D558"/>
    <mergeCell ref="A543:D543"/>
    <mergeCell ref="A546:D546"/>
    <mergeCell ref="A551:A552"/>
    <mergeCell ref="B551:B552"/>
    <mergeCell ref="C551:C552"/>
    <mergeCell ref="D551:D552"/>
    <mergeCell ref="A535:D535"/>
    <mergeCell ref="A537:D537"/>
    <mergeCell ref="A539:D539"/>
    <mergeCell ref="A541:D541"/>
    <mergeCell ref="A529:A530"/>
    <mergeCell ref="B529:B530"/>
    <mergeCell ref="A531:D531"/>
    <mergeCell ref="A533:D533"/>
    <mergeCell ref="A525:D525"/>
    <mergeCell ref="A526:A527"/>
    <mergeCell ref="B526:B527"/>
    <mergeCell ref="A528:D528"/>
    <mergeCell ref="A519:D519"/>
    <mergeCell ref="A520:A522"/>
    <mergeCell ref="B520:B522"/>
    <mergeCell ref="A523:D523"/>
    <mergeCell ref="A512:D512"/>
    <mergeCell ref="A514:D514"/>
    <mergeCell ref="A515:A518"/>
    <mergeCell ref="B515:B518"/>
    <mergeCell ref="A506:A507"/>
    <mergeCell ref="B506:B507"/>
    <mergeCell ref="A508:D508"/>
    <mergeCell ref="A509:A511"/>
    <mergeCell ref="B509:B511"/>
    <mergeCell ref="A501:D501"/>
    <mergeCell ref="A502:A504"/>
    <mergeCell ref="B502:B504"/>
    <mergeCell ref="A505:D505"/>
    <mergeCell ref="A496:A497"/>
    <mergeCell ref="B496:B497"/>
    <mergeCell ref="A498:D498"/>
    <mergeCell ref="A499:A500"/>
    <mergeCell ref="B499:B500"/>
    <mergeCell ref="A491:D491"/>
    <mergeCell ref="A492:A494"/>
    <mergeCell ref="B492:B494"/>
    <mergeCell ref="A495:D495"/>
    <mergeCell ref="A485:A487"/>
    <mergeCell ref="B485:B487"/>
    <mergeCell ref="A488:D488"/>
    <mergeCell ref="A489:A490"/>
    <mergeCell ref="B489:B490"/>
    <mergeCell ref="A480:D480"/>
    <mergeCell ref="A481:A483"/>
    <mergeCell ref="B481:B483"/>
    <mergeCell ref="A484:D484"/>
    <mergeCell ref="A474:A475"/>
    <mergeCell ref="B474:B475"/>
    <mergeCell ref="A476:D476"/>
    <mergeCell ref="A477:A479"/>
    <mergeCell ref="B477:B479"/>
    <mergeCell ref="A468:D468"/>
    <mergeCell ref="A469:A472"/>
    <mergeCell ref="B469:B472"/>
    <mergeCell ref="A473:D473"/>
    <mergeCell ref="A463:A464"/>
    <mergeCell ref="B463:B464"/>
    <mergeCell ref="A465:D465"/>
    <mergeCell ref="A466:A467"/>
    <mergeCell ref="B466:B467"/>
    <mergeCell ref="E457:E458"/>
    <mergeCell ref="A459:A461"/>
    <mergeCell ref="B459:B461"/>
    <mergeCell ref="A462:D462"/>
    <mergeCell ref="A457:A458"/>
    <mergeCell ref="B457:B458"/>
    <mergeCell ref="C457:C458"/>
    <mergeCell ref="D457:D458"/>
    <mergeCell ref="A448:D448"/>
    <mergeCell ref="A451:E451"/>
    <mergeCell ref="B455:C455"/>
    <mergeCell ref="B456:C456"/>
    <mergeCell ref="A443:D443"/>
    <mergeCell ref="A444:A445"/>
    <mergeCell ref="B444:B445"/>
    <mergeCell ref="A446:D446"/>
    <mergeCell ref="A438:A439"/>
    <mergeCell ref="B438:B439"/>
    <mergeCell ref="A440:D440"/>
    <mergeCell ref="A441:A442"/>
    <mergeCell ref="B441:B442"/>
    <mergeCell ref="A433:D433"/>
    <mergeCell ref="A434:A436"/>
    <mergeCell ref="B434:B436"/>
    <mergeCell ref="A437:D437"/>
    <mergeCell ref="A428:A429"/>
    <mergeCell ref="B428:B429"/>
    <mergeCell ref="A430:D430"/>
    <mergeCell ref="A431:A432"/>
    <mergeCell ref="B431:B432"/>
    <mergeCell ref="A424:D424"/>
    <mergeCell ref="A425:A426"/>
    <mergeCell ref="B425:B426"/>
    <mergeCell ref="A427:D427"/>
    <mergeCell ref="A419:A420"/>
    <mergeCell ref="B419:B420"/>
    <mergeCell ref="A421:D421"/>
    <mergeCell ref="A422:A423"/>
    <mergeCell ref="B422:B423"/>
    <mergeCell ref="A408:D408"/>
    <mergeCell ref="A411:E411"/>
    <mergeCell ref="A417:A418"/>
    <mergeCell ref="B417:B418"/>
    <mergeCell ref="C417:C418"/>
    <mergeCell ref="D417:D418"/>
    <mergeCell ref="E417:E418"/>
    <mergeCell ref="A404:A405"/>
    <mergeCell ref="B404:B405"/>
    <mergeCell ref="A406:D406"/>
    <mergeCell ref="A407:E407"/>
    <mergeCell ref="A399:D399"/>
    <mergeCell ref="A400:A402"/>
    <mergeCell ref="B400:B402"/>
    <mergeCell ref="A403:D403"/>
    <mergeCell ref="A394:D394"/>
    <mergeCell ref="A395:A396"/>
    <mergeCell ref="B395:B396"/>
    <mergeCell ref="A397:D397"/>
    <mergeCell ref="A389:A390"/>
    <mergeCell ref="B389:B390"/>
    <mergeCell ref="A391:D391"/>
    <mergeCell ref="A392:A393"/>
    <mergeCell ref="B392:B393"/>
    <mergeCell ref="A385:D385"/>
    <mergeCell ref="A386:A387"/>
    <mergeCell ref="B386:B387"/>
    <mergeCell ref="A388:D388"/>
    <mergeCell ref="A380:D380"/>
    <mergeCell ref="A382:D382"/>
    <mergeCell ref="A383:A384"/>
    <mergeCell ref="B383:B384"/>
    <mergeCell ref="A375:D375"/>
    <mergeCell ref="A376:A377"/>
    <mergeCell ref="B376:B377"/>
    <mergeCell ref="A378:D378"/>
    <mergeCell ref="A369:A370"/>
    <mergeCell ref="B369:B370"/>
    <mergeCell ref="A371:D371"/>
    <mergeCell ref="A372:A374"/>
    <mergeCell ref="B372:B374"/>
    <mergeCell ref="A364:D364"/>
    <mergeCell ref="A365:A367"/>
    <mergeCell ref="B365:B367"/>
    <mergeCell ref="A368:D368"/>
    <mergeCell ref="A359:A360"/>
    <mergeCell ref="B359:B360"/>
    <mergeCell ref="A361:D361"/>
    <mergeCell ref="A362:A363"/>
    <mergeCell ref="B362:B363"/>
    <mergeCell ref="A353:D353"/>
    <mergeCell ref="A354:A357"/>
    <mergeCell ref="B354:B357"/>
    <mergeCell ref="A358:D358"/>
    <mergeCell ref="A347:A349"/>
    <mergeCell ref="B347:B349"/>
    <mergeCell ref="A350:D350"/>
    <mergeCell ref="A351:A352"/>
    <mergeCell ref="B351:B352"/>
    <mergeCell ref="A342:D342"/>
    <mergeCell ref="A343:A345"/>
    <mergeCell ref="B343:B345"/>
    <mergeCell ref="A346:D346"/>
    <mergeCell ref="A328:D328"/>
    <mergeCell ref="A330:D330"/>
    <mergeCell ref="A333:E333"/>
    <mergeCell ref="A340:A341"/>
    <mergeCell ref="B340:B341"/>
    <mergeCell ref="A322:D322"/>
    <mergeCell ref="A323:A325"/>
    <mergeCell ref="B323:B325"/>
    <mergeCell ref="A326:D326"/>
    <mergeCell ref="A316:A317"/>
    <mergeCell ref="B316:B317"/>
    <mergeCell ref="A318:D318"/>
    <mergeCell ref="A320:D320"/>
    <mergeCell ref="A311:A312"/>
    <mergeCell ref="B311:B312"/>
    <mergeCell ref="A313:D313"/>
    <mergeCell ref="A315:D315"/>
    <mergeCell ref="A304:A307"/>
    <mergeCell ref="B304:B307"/>
    <mergeCell ref="A308:D308"/>
    <mergeCell ref="A310:D310"/>
    <mergeCell ref="A290:D290"/>
    <mergeCell ref="A292:D292"/>
    <mergeCell ref="A295:E295"/>
    <mergeCell ref="A302:A303"/>
    <mergeCell ref="B302:B303"/>
    <mergeCell ref="C302:C303"/>
    <mergeCell ref="D302:D303"/>
    <mergeCell ref="E302:E303"/>
    <mergeCell ref="A283:A286"/>
    <mergeCell ref="B283:B286"/>
    <mergeCell ref="A287:D287"/>
    <mergeCell ref="A288:A289"/>
    <mergeCell ref="B288:B289"/>
    <mergeCell ref="A279:D279"/>
    <mergeCell ref="A280:A281"/>
    <mergeCell ref="B280:B281"/>
    <mergeCell ref="A282:D282"/>
    <mergeCell ref="A274:D274"/>
    <mergeCell ref="A275:A276"/>
    <mergeCell ref="B275:B276"/>
    <mergeCell ref="A277:D277"/>
    <mergeCell ref="A269:A270"/>
    <mergeCell ref="B269:B270"/>
    <mergeCell ref="A271:D271"/>
    <mergeCell ref="A272:A273"/>
    <mergeCell ref="B272:B273"/>
    <mergeCell ref="A265:D265"/>
    <mergeCell ref="A266:A267"/>
    <mergeCell ref="B266:B267"/>
    <mergeCell ref="A268:D268"/>
    <mergeCell ref="A260:A261"/>
    <mergeCell ref="B260:B261"/>
    <mergeCell ref="A262:D262"/>
    <mergeCell ref="A263:A264"/>
    <mergeCell ref="B263:B264"/>
    <mergeCell ref="A256:D256"/>
    <mergeCell ref="A257:A258"/>
    <mergeCell ref="B257:B258"/>
    <mergeCell ref="A259:D259"/>
    <mergeCell ref="A250:A252"/>
    <mergeCell ref="B250:B252"/>
    <mergeCell ref="A253:D253"/>
    <mergeCell ref="A254:A255"/>
    <mergeCell ref="B254:B255"/>
    <mergeCell ref="A244:D244"/>
    <mergeCell ref="A245:A248"/>
    <mergeCell ref="B245:B248"/>
    <mergeCell ref="A249:D249"/>
    <mergeCell ref="A235:C235"/>
    <mergeCell ref="A236:C236"/>
    <mergeCell ref="A238:C238"/>
    <mergeCell ref="A240:A243"/>
    <mergeCell ref="B240:B243"/>
    <mergeCell ref="A226:D226"/>
    <mergeCell ref="A228:D228"/>
    <mergeCell ref="A230:D230"/>
    <mergeCell ref="A233:E233"/>
    <mergeCell ref="A218:D218"/>
    <mergeCell ref="A220:D220"/>
    <mergeCell ref="A222:D222"/>
    <mergeCell ref="A224:D224"/>
    <mergeCell ref="A211:D211"/>
    <mergeCell ref="A213:D213"/>
    <mergeCell ref="A215:D215"/>
    <mergeCell ref="A216:A217"/>
    <mergeCell ref="B216:B217"/>
    <mergeCell ref="A205:A206"/>
    <mergeCell ref="B205:B206"/>
    <mergeCell ref="A207:D207"/>
    <mergeCell ref="A209:D209"/>
    <mergeCell ref="A200:A201"/>
    <mergeCell ref="B200:B201"/>
    <mergeCell ref="A202:D202"/>
    <mergeCell ref="A204:D204"/>
    <mergeCell ref="A196:D196"/>
    <mergeCell ref="A197:A198"/>
    <mergeCell ref="B197:B198"/>
    <mergeCell ref="A199:D199"/>
    <mergeCell ref="A191:A192"/>
    <mergeCell ref="B191:B192"/>
    <mergeCell ref="A193:D193"/>
    <mergeCell ref="A194:A195"/>
    <mergeCell ref="B194:B195"/>
    <mergeCell ref="E186:E187"/>
    <mergeCell ref="A188:A189"/>
    <mergeCell ref="B188:B189"/>
    <mergeCell ref="A190:D190"/>
    <mergeCell ref="A186:A187"/>
    <mergeCell ref="B186:B187"/>
    <mergeCell ref="C186:C187"/>
    <mergeCell ref="D186:D187"/>
    <mergeCell ref="A175:D175"/>
    <mergeCell ref="A177:D177"/>
    <mergeCell ref="A180:E180"/>
    <mergeCell ref="A184:C184"/>
    <mergeCell ref="D184:D185"/>
    <mergeCell ref="E184:E185"/>
    <mergeCell ref="A185:C185"/>
    <mergeCell ref="A169:A170"/>
    <mergeCell ref="B169:B170"/>
    <mergeCell ref="A171:D171"/>
    <mergeCell ref="A172:A174"/>
    <mergeCell ref="B172:B174"/>
    <mergeCell ref="A164:D164"/>
    <mergeCell ref="A165:A167"/>
    <mergeCell ref="B165:B167"/>
    <mergeCell ref="A168:D168"/>
    <mergeCell ref="A158:A159"/>
    <mergeCell ref="B158:B159"/>
    <mergeCell ref="A160:D160"/>
    <mergeCell ref="A161:A163"/>
    <mergeCell ref="B161:B163"/>
    <mergeCell ref="A154:D154"/>
    <mergeCell ref="A155:A156"/>
    <mergeCell ref="B155:B156"/>
    <mergeCell ref="A157:D157"/>
    <mergeCell ref="A144:A147"/>
    <mergeCell ref="B144:B147"/>
    <mergeCell ref="A148:D148"/>
    <mergeCell ref="A149:A153"/>
    <mergeCell ref="B149:B153"/>
    <mergeCell ref="A138:D138"/>
    <mergeCell ref="A139:A142"/>
    <mergeCell ref="B139:B142"/>
    <mergeCell ref="A143:D143"/>
    <mergeCell ref="A133:A134"/>
    <mergeCell ref="B133:B134"/>
    <mergeCell ref="A135:D135"/>
    <mergeCell ref="A136:A137"/>
    <mergeCell ref="B136:B137"/>
    <mergeCell ref="A129:D129"/>
    <mergeCell ref="A130:A131"/>
    <mergeCell ref="B130:B131"/>
    <mergeCell ref="A132:D132"/>
    <mergeCell ref="A122:D122"/>
    <mergeCell ref="A123:A126"/>
    <mergeCell ref="B123:B126"/>
    <mergeCell ref="A127:D127"/>
    <mergeCell ref="A116:A118"/>
    <mergeCell ref="B116:B118"/>
    <mergeCell ref="A119:D119"/>
    <mergeCell ref="A120:A121"/>
    <mergeCell ref="B120:B121"/>
    <mergeCell ref="A112:D112"/>
    <mergeCell ref="A113:A114"/>
    <mergeCell ref="B113:B114"/>
    <mergeCell ref="A115:D115"/>
    <mergeCell ref="A107:A108"/>
    <mergeCell ref="B107:B108"/>
    <mergeCell ref="A109:D109"/>
    <mergeCell ref="A110:A111"/>
    <mergeCell ref="B110:B111"/>
    <mergeCell ref="A103:D103"/>
    <mergeCell ref="A104:A105"/>
    <mergeCell ref="B104:B105"/>
    <mergeCell ref="A106:D106"/>
    <mergeCell ref="A97:A98"/>
    <mergeCell ref="B97:B98"/>
    <mergeCell ref="A99:D99"/>
    <mergeCell ref="A100:A102"/>
    <mergeCell ref="B100:B102"/>
    <mergeCell ref="A93:D93"/>
    <mergeCell ref="A94:A95"/>
    <mergeCell ref="B94:B95"/>
    <mergeCell ref="A96:D96"/>
    <mergeCell ref="A88:D88"/>
    <mergeCell ref="A89:A90"/>
    <mergeCell ref="B89:B90"/>
    <mergeCell ref="A91:D91"/>
    <mergeCell ref="A82:A84"/>
    <mergeCell ref="B82:B84"/>
    <mergeCell ref="A85:D85"/>
    <mergeCell ref="A86:A87"/>
    <mergeCell ref="B86:B87"/>
    <mergeCell ref="A77:D77"/>
    <mergeCell ref="A78:A80"/>
    <mergeCell ref="B78:B80"/>
    <mergeCell ref="A81:D81"/>
    <mergeCell ref="A72:A73"/>
    <mergeCell ref="B72:B73"/>
    <mergeCell ref="A74:D74"/>
    <mergeCell ref="A75:A76"/>
    <mergeCell ref="B75:B76"/>
    <mergeCell ref="A68:D68"/>
    <mergeCell ref="A69:A70"/>
    <mergeCell ref="B69:B70"/>
    <mergeCell ref="A71:D71"/>
    <mergeCell ref="A62:A63"/>
    <mergeCell ref="B62:B63"/>
    <mergeCell ref="A64:D64"/>
    <mergeCell ref="A65:A67"/>
    <mergeCell ref="B65:B67"/>
    <mergeCell ref="A58:D58"/>
    <mergeCell ref="A59:A60"/>
    <mergeCell ref="B59:B60"/>
    <mergeCell ref="A61:D61"/>
    <mergeCell ref="A52:A53"/>
    <mergeCell ref="B52:B53"/>
    <mergeCell ref="A54:D54"/>
    <mergeCell ref="A55:A57"/>
    <mergeCell ref="B55:B57"/>
    <mergeCell ref="A48:D48"/>
    <mergeCell ref="A49:A50"/>
    <mergeCell ref="B49:B50"/>
    <mergeCell ref="A51:D51"/>
    <mergeCell ref="A43:A44"/>
    <mergeCell ref="B43:B44"/>
    <mergeCell ref="A45:D45"/>
    <mergeCell ref="A46:A47"/>
    <mergeCell ref="B46:B47"/>
    <mergeCell ref="A39:D39"/>
    <mergeCell ref="A40:A41"/>
    <mergeCell ref="B40:B41"/>
    <mergeCell ref="A42:D42"/>
    <mergeCell ref="A32:A34"/>
    <mergeCell ref="B32:B34"/>
    <mergeCell ref="A35:D35"/>
    <mergeCell ref="A36:A38"/>
    <mergeCell ref="B36:B38"/>
    <mergeCell ref="A28:D28"/>
    <mergeCell ref="A29:A30"/>
    <mergeCell ref="B29:B30"/>
    <mergeCell ref="A31:D31"/>
    <mergeCell ref="A23:A24"/>
    <mergeCell ref="B23:B24"/>
    <mergeCell ref="A25:D25"/>
    <mergeCell ref="A26:A27"/>
    <mergeCell ref="B26:B27"/>
    <mergeCell ref="A19:D19"/>
    <mergeCell ref="A20:A21"/>
    <mergeCell ref="B20:B21"/>
    <mergeCell ref="A22:D22"/>
    <mergeCell ref="D13:D14"/>
    <mergeCell ref="E13:E14"/>
    <mergeCell ref="A15:A18"/>
    <mergeCell ref="B15:B18"/>
    <mergeCell ref="A11:C11"/>
    <mergeCell ref="A13:A14"/>
    <mergeCell ref="B13:B14"/>
    <mergeCell ref="C13:C14"/>
    <mergeCell ref="A1:E1"/>
    <mergeCell ref="A2:E2"/>
    <mergeCell ref="A3:E3"/>
    <mergeCell ref="A6:E6"/>
  </mergeCells>
  <printOptions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9"/>
  <sheetViews>
    <sheetView workbookViewId="0" topLeftCell="A2058">
      <selection activeCell="C1206" sqref="C1206"/>
    </sheetView>
  </sheetViews>
  <sheetFormatPr defaultColWidth="9.140625" defaultRowHeight="12.75"/>
  <cols>
    <col min="1" max="1" width="27.7109375" style="363" bestFit="1" customWidth="1"/>
    <col min="2" max="2" width="33.00390625" style="364" customWidth="1"/>
    <col min="3" max="3" width="27.8515625" style="363" customWidth="1"/>
    <col min="4" max="4" width="32.140625" style="1" customWidth="1"/>
    <col min="5" max="5" width="23.57421875" style="365" customWidth="1"/>
    <col min="6" max="6" width="18.140625" style="1" customWidth="1"/>
    <col min="7" max="16384" width="9.140625" style="1" customWidth="1"/>
  </cols>
  <sheetData>
    <row r="1" spans="1:5" ht="15.75">
      <c r="A1" s="1256" t="s">
        <v>497</v>
      </c>
      <c r="B1" s="1257"/>
      <c r="C1" s="1257"/>
      <c r="D1" s="1257"/>
      <c r="E1" s="1258"/>
    </row>
    <row r="2" spans="1:5" ht="15.75">
      <c r="A2" s="1259" t="s">
        <v>498</v>
      </c>
      <c r="B2" s="1260"/>
      <c r="C2" s="1260"/>
      <c r="D2" s="1260"/>
      <c r="E2" s="1261"/>
    </row>
    <row r="3" spans="1:5" ht="15.75">
      <c r="A3" s="1259" t="s">
        <v>499</v>
      </c>
      <c r="B3" s="1260"/>
      <c r="C3" s="1260"/>
      <c r="D3" s="1260"/>
      <c r="E3" s="1261"/>
    </row>
    <row r="4" spans="1:5" ht="15.75">
      <c r="A4" s="2"/>
      <c r="B4" s="3"/>
      <c r="C4" s="132"/>
      <c r="D4" s="3"/>
      <c r="E4" s="4"/>
    </row>
    <row r="5" spans="1:5" ht="15.75">
      <c r="A5" s="2"/>
      <c r="B5" s="3"/>
      <c r="C5" s="132"/>
      <c r="D5" s="3"/>
      <c r="E5" s="4"/>
    </row>
    <row r="6" spans="1:5" ht="15.75">
      <c r="A6" s="1469" t="s">
        <v>814</v>
      </c>
      <c r="B6" s="1470"/>
      <c r="C6" s="1470"/>
      <c r="D6" s="1470"/>
      <c r="E6" s="1471"/>
    </row>
    <row r="7" spans="1:5" ht="12.75" customHeight="1" thickBot="1">
      <c r="A7" s="5"/>
      <c r="B7" s="6"/>
      <c r="C7" s="422"/>
      <c r="D7" s="6"/>
      <c r="E7" s="7"/>
    </row>
    <row r="8" spans="1:5" ht="17.25" customHeight="1" thickBot="1">
      <c r="A8" s="8"/>
      <c r="B8" s="3"/>
      <c r="C8" s="423"/>
      <c r="D8" s="10" t="s">
        <v>501</v>
      </c>
      <c r="E8" s="710">
        <v>1497685.55</v>
      </c>
    </row>
    <row r="9" spans="1:5" ht="32.25" customHeight="1" thickBot="1">
      <c r="A9" s="8"/>
      <c r="B9" s="3"/>
      <c r="C9" s="423"/>
      <c r="D9" s="12" t="s">
        <v>502</v>
      </c>
      <c r="E9" s="375">
        <v>5477.1</v>
      </c>
    </row>
    <row r="10" spans="1:5" ht="18" customHeight="1" thickBot="1">
      <c r="A10" s="8"/>
      <c r="B10" s="3"/>
      <c r="C10" s="423"/>
      <c r="D10" s="12" t="s">
        <v>503</v>
      </c>
      <c r="E10" s="424">
        <v>561878.21</v>
      </c>
    </row>
    <row r="11" spans="1:5" ht="15" customHeight="1" thickBot="1">
      <c r="A11" s="14"/>
      <c r="B11" s="15"/>
      <c r="C11" s="425"/>
      <c r="D11" s="16"/>
      <c r="E11" s="17"/>
    </row>
    <row r="12" spans="1:5" ht="15" customHeight="1">
      <c r="A12" s="1478" t="s">
        <v>504</v>
      </c>
      <c r="B12" s="1478" t="s">
        <v>505</v>
      </c>
      <c r="C12" s="1478" t="s">
        <v>506</v>
      </c>
      <c r="D12" s="1478" t="s">
        <v>507</v>
      </c>
      <c r="E12" s="1472" t="s">
        <v>508</v>
      </c>
    </row>
    <row r="13" spans="1:5" ht="24" customHeight="1" thickBot="1">
      <c r="A13" s="1479"/>
      <c r="B13" s="1479"/>
      <c r="C13" s="1479"/>
      <c r="D13" s="1479"/>
      <c r="E13" s="1473"/>
    </row>
    <row r="14" spans="1:5" ht="43.5" customHeight="1">
      <c r="A14" s="1435" t="s">
        <v>555</v>
      </c>
      <c r="B14" s="1441" t="s">
        <v>815</v>
      </c>
      <c r="C14" s="427" t="s">
        <v>816</v>
      </c>
      <c r="D14" s="427" t="s">
        <v>531</v>
      </c>
      <c r="E14" s="428">
        <v>9600</v>
      </c>
    </row>
    <row r="15" spans="1:5" ht="15" customHeight="1">
      <c r="A15" s="1436"/>
      <c r="B15" s="1459"/>
      <c r="C15" s="430" t="s">
        <v>817</v>
      </c>
      <c r="D15" s="430" t="s">
        <v>818</v>
      </c>
      <c r="E15" s="431">
        <v>6440.3</v>
      </c>
    </row>
    <row r="16" spans="1:5" ht="30" customHeight="1">
      <c r="A16" s="1436"/>
      <c r="B16" s="1459"/>
      <c r="C16" s="432" t="s">
        <v>552</v>
      </c>
      <c r="D16" s="432" t="s">
        <v>819</v>
      </c>
      <c r="E16" s="433">
        <v>34120</v>
      </c>
    </row>
    <row r="17" spans="1:5" ht="15.75">
      <c r="A17" s="1436"/>
      <c r="B17" s="1459"/>
      <c r="C17" s="432" t="s">
        <v>820</v>
      </c>
      <c r="D17" s="432" t="s">
        <v>821</v>
      </c>
      <c r="E17" s="711">
        <v>1994.2</v>
      </c>
    </row>
    <row r="18" spans="1:5" ht="16.5" thickBot="1">
      <c r="A18" s="1474"/>
      <c r="B18" s="1442"/>
      <c r="C18" s="432" t="s">
        <v>822</v>
      </c>
      <c r="D18" s="432">
        <v>1</v>
      </c>
      <c r="E18" s="433">
        <v>1229.06</v>
      </c>
    </row>
    <row r="19" spans="1:5" ht="16.5" thickBot="1">
      <c r="A19" s="1475" t="s">
        <v>520</v>
      </c>
      <c r="B19" s="1476"/>
      <c r="C19" s="1476"/>
      <c r="D19" s="1477"/>
      <c r="E19" s="27">
        <f>SUM(E14:E18)</f>
        <v>53383.56</v>
      </c>
    </row>
    <row r="20" spans="1:5" ht="31.5">
      <c r="A20" s="1435" t="s">
        <v>823</v>
      </c>
      <c r="B20" s="1441" t="s">
        <v>824</v>
      </c>
      <c r="C20" s="427" t="s">
        <v>552</v>
      </c>
      <c r="D20" s="427" t="s">
        <v>560</v>
      </c>
      <c r="E20" s="428">
        <v>4236.3</v>
      </c>
    </row>
    <row r="21" spans="1:5" ht="16.5" thickBot="1">
      <c r="A21" s="1474"/>
      <c r="B21" s="1442"/>
      <c r="C21" s="434" t="s">
        <v>825</v>
      </c>
      <c r="D21" s="434" t="s">
        <v>531</v>
      </c>
      <c r="E21" s="435">
        <v>2500</v>
      </c>
    </row>
    <row r="22" spans="1:5" ht="16.5" thickBot="1">
      <c r="A22" s="1475" t="s">
        <v>520</v>
      </c>
      <c r="B22" s="1476"/>
      <c r="C22" s="1476"/>
      <c r="D22" s="1477"/>
      <c r="E22" s="27">
        <f>SUM(E20:E21)</f>
        <v>6736.3</v>
      </c>
    </row>
    <row r="23" spans="1:5" ht="15.75">
      <c r="A23" s="1435" t="s">
        <v>826</v>
      </c>
      <c r="B23" s="1441" t="s">
        <v>815</v>
      </c>
      <c r="C23" s="436" t="s">
        <v>822</v>
      </c>
      <c r="D23" s="436">
        <v>4</v>
      </c>
      <c r="E23" s="712">
        <f>2458.12+2458.12</f>
        <v>4916.24</v>
      </c>
    </row>
    <row r="24" spans="1:5" ht="31.5">
      <c r="A24" s="1436"/>
      <c r="B24" s="1459"/>
      <c r="C24" s="437" t="s">
        <v>552</v>
      </c>
      <c r="D24" s="437" t="s">
        <v>819</v>
      </c>
      <c r="E24" s="438">
        <v>42200</v>
      </c>
    </row>
    <row r="25" spans="1:5" ht="16.5" thickBot="1">
      <c r="A25" s="1474"/>
      <c r="B25" s="1442"/>
      <c r="C25" s="432" t="s">
        <v>817</v>
      </c>
      <c r="D25" s="432" t="s">
        <v>827</v>
      </c>
      <c r="E25" s="433">
        <v>20317.8</v>
      </c>
    </row>
    <row r="26" spans="1:5" ht="16.5" thickBot="1">
      <c r="A26" s="1475" t="s">
        <v>520</v>
      </c>
      <c r="B26" s="1476"/>
      <c r="C26" s="1476"/>
      <c r="D26" s="1477"/>
      <c r="E26" s="27">
        <f>SUM(E23:E25)</f>
        <v>67434.04</v>
      </c>
    </row>
    <row r="27" spans="1:5" ht="15.75">
      <c r="A27" s="1435" t="s">
        <v>590</v>
      </c>
      <c r="B27" s="1441" t="s">
        <v>815</v>
      </c>
      <c r="C27" s="427" t="s">
        <v>828</v>
      </c>
      <c r="D27" s="427">
        <v>1</v>
      </c>
      <c r="E27" s="428">
        <v>10976</v>
      </c>
    </row>
    <row r="28" spans="1:5" ht="15.75">
      <c r="A28" s="1436"/>
      <c r="B28" s="1459"/>
      <c r="C28" s="430" t="s">
        <v>817</v>
      </c>
      <c r="D28" s="430" t="s">
        <v>829</v>
      </c>
      <c r="E28" s="431">
        <v>1123</v>
      </c>
    </row>
    <row r="29" spans="1:5" ht="15.75">
      <c r="A29" s="1436"/>
      <c r="B29" s="1459"/>
      <c r="C29" s="430" t="s">
        <v>830</v>
      </c>
      <c r="D29" s="430">
        <v>1</v>
      </c>
      <c r="E29" s="431">
        <v>17750</v>
      </c>
    </row>
    <row r="30" spans="1:5" ht="16.5" thickBot="1">
      <c r="A30" s="1474"/>
      <c r="B30" s="1442"/>
      <c r="C30" s="434" t="s">
        <v>822</v>
      </c>
      <c r="D30" s="439">
        <v>2</v>
      </c>
      <c r="E30" s="440">
        <v>2458.1</v>
      </c>
    </row>
    <row r="31" spans="1:5" ht="16.5" thickBot="1">
      <c r="A31" s="1475" t="s">
        <v>520</v>
      </c>
      <c r="B31" s="1476"/>
      <c r="C31" s="1476"/>
      <c r="D31" s="1477"/>
      <c r="E31" s="27">
        <f>SUM(E27:E30)</f>
        <v>32307.1</v>
      </c>
    </row>
    <row r="32" spans="1:5" ht="32.25" thickBot="1">
      <c r="A32" s="441" t="s">
        <v>618</v>
      </c>
      <c r="B32" s="442" t="s">
        <v>815</v>
      </c>
      <c r="C32" s="443" t="s">
        <v>552</v>
      </c>
      <c r="D32" s="444" t="s">
        <v>831</v>
      </c>
      <c r="E32" s="445">
        <v>33485</v>
      </c>
    </row>
    <row r="33" spans="1:5" ht="16.5" thickBot="1">
      <c r="A33" s="1475" t="s">
        <v>520</v>
      </c>
      <c r="B33" s="1476"/>
      <c r="C33" s="1476"/>
      <c r="D33" s="1477"/>
      <c r="E33" s="27">
        <f>SUM(E32)</f>
        <v>33485</v>
      </c>
    </row>
    <row r="34" spans="1:5" ht="16.5" thickBot="1">
      <c r="A34" s="441" t="s">
        <v>575</v>
      </c>
      <c r="B34" s="446" t="s">
        <v>824</v>
      </c>
      <c r="C34" s="447" t="s">
        <v>816</v>
      </c>
      <c r="D34" s="447" t="s">
        <v>831</v>
      </c>
      <c r="E34" s="448">
        <v>9600</v>
      </c>
    </row>
    <row r="35" spans="1:5" ht="16.5" thickBot="1">
      <c r="A35" s="1475" t="s">
        <v>520</v>
      </c>
      <c r="B35" s="1476"/>
      <c r="C35" s="1476"/>
      <c r="D35" s="1477"/>
      <c r="E35" s="27">
        <f>SUM(E34)</f>
        <v>9600</v>
      </c>
    </row>
    <row r="36" spans="1:5" ht="32.25" thickBot="1">
      <c r="A36" s="441" t="s">
        <v>832</v>
      </c>
      <c r="B36" s="446" t="s">
        <v>824</v>
      </c>
      <c r="C36" s="447" t="s">
        <v>552</v>
      </c>
      <c r="D36" s="447" t="s">
        <v>833</v>
      </c>
      <c r="E36" s="448">
        <v>88236.9</v>
      </c>
    </row>
    <row r="37" spans="1:5" ht="16.5" thickBot="1">
      <c r="A37" s="1475" t="s">
        <v>520</v>
      </c>
      <c r="B37" s="1476"/>
      <c r="C37" s="1476"/>
      <c r="D37" s="1477"/>
      <c r="E37" s="27">
        <f>SUM(E36)</f>
        <v>88236.9</v>
      </c>
    </row>
    <row r="38" spans="1:5" ht="32.25" thickBot="1">
      <c r="A38" s="40" t="s">
        <v>834</v>
      </c>
      <c r="B38" s="426" t="s">
        <v>824</v>
      </c>
      <c r="C38" s="449" t="s">
        <v>552</v>
      </c>
      <c r="D38" s="449" t="s">
        <v>560</v>
      </c>
      <c r="E38" s="450">
        <v>4016.7</v>
      </c>
    </row>
    <row r="39" spans="1:5" ht="16.5" thickBot="1">
      <c r="A39" s="1475" t="s">
        <v>520</v>
      </c>
      <c r="B39" s="1476"/>
      <c r="C39" s="1476"/>
      <c r="D39" s="1477"/>
      <c r="E39" s="27">
        <f>SUM(E38)</f>
        <v>4016.7</v>
      </c>
    </row>
    <row r="40" spans="1:5" ht="15.75">
      <c r="A40" s="1480" t="s">
        <v>600</v>
      </c>
      <c r="B40" s="1456" t="s">
        <v>824</v>
      </c>
      <c r="C40" s="427" t="s">
        <v>835</v>
      </c>
      <c r="D40" s="427" t="s">
        <v>836</v>
      </c>
      <c r="E40" s="428">
        <v>36000</v>
      </c>
    </row>
    <row r="41" spans="1:5" ht="32.25" thickBot="1">
      <c r="A41" s="1481"/>
      <c r="B41" s="1462"/>
      <c r="C41" s="434" t="s">
        <v>552</v>
      </c>
      <c r="D41" s="455" t="s">
        <v>831</v>
      </c>
      <c r="E41" s="456">
        <v>19812.6</v>
      </c>
    </row>
    <row r="42" spans="1:5" ht="16.5" thickBot="1">
      <c r="A42" s="1475" t="s">
        <v>520</v>
      </c>
      <c r="B42" s="1476"/>
      <c r="C42" s="1476"/>
      <c r="D42" s="1477"/>
      <c r="E42" s="27">
        <f>SUM(E40:E41)</f>
        <v>55812.6</v>
      </c>
    </row>
    <row r="43" spans="1:5" ht="32.25" thickBot="1">
      <c r="A43" s="457" t="s">
        <v>837</v>
      </c>
      <c r="B43" s="458" t="s">
        <v>824</v>
      </c>
      <c r="C43" s="460" t="s">
        <v>552</v>
      </c>
      <c r="D43" s="461" t="s">
        <v>836</v>
      </c>
      <c r="E43" s="462">
        <v>16047</v>
      </c>
    </row>
    <row r="44" spans="1:5" ht="16.5" thickBot="1">
      <c r="A44" s="1475" t="s">
        <v>520</v>
      </c>
      <c r="B44" s="1476"/>
      <c r="C44" s="1476"/>
      <c r="D44" s="1477"/>
      <c r="E44" s="27">
        <f>SUM(E43)</f>
        <v>16047</v>
      </c>
    </row>
    <row r="45" spans="1:5" ht="31.5">
      <c r="A45" s="1480" t="s">
        <v>838</v>
      </c>
      <c r="B45" s="1456" t="s">
        <v>824</v>
      </c>
      <c r="C45" s="427" t="s">
        <v>839</v>
      </c>
      <c r="D45" s="463">
        <v>2</v>
      </c>
      <c r="E45" s="464">
        <v>2458.1</v>
      </c>
    </row>
    <row r="46" spans="1:5" ht="32.25" thickBot="1">
      <c r="A46" s="1481"/>
      <c r="B46" s="1462"/>
      <c r="C46" s="432" t="s">
        <v>552</v>
      </c>
      <c r="D46" s="465" t="s">
        <v>836</v>
      </c>
      <c r="E46" s="466">
        <v>5958</v>
      </c>
    </row>
    <row r="47" spans="1:5" ht="16.5" thickBot="1">
      <c r="A47" s="1475" t="s">
        <v>520</v>
      </c>
      <c r="B47" s="1476"/>
      <c r="C47" s="1476"/>
      <c r="D47" s="1477"/>
      <c r="E47" s="27">
        <f>SUM(E45:E46)</f>
        <v>8416.1</v>
      </c>
    </row>
    <row r="48" spans="1:5" ht="15.75">
      <c r="A48" s="1480" t="s">
        <v>840</v>
      </c>
      <c r="B48" s="1456" t="s">
        <v>815</v>
      </c>
      <c r="C48" s="427" t="s">
        <v>822</v>
      </c>
      <c r="D48" s="463">
        <v>2</v>
      </c>
      <c r="E48" s="464">
        <v>2458.1</v>
      </c>
    </row>
    <row r="49" spans="1:5" ht="30.75" customHeight="1" thickBot="1">
      <c r="A49" s="1481"/>
      <c r="B49" s="1462"/>
      <c r="C49" s="434" t="s">
        <v>552</v>
      </c>
      <c r="D49" s="455" t="s">
        <v>560</v>
      </c>
      <c r="E49" s="456">
        <v>765</v>
      </c>
    </row>
    <row r="50" spans="1:5" ht="16.5" thickBot="1">
      <c r="A50" s="1475" t="s">
        <v>520</v>
      </c>
      <c r="B50" s="1476"/>
      <c r="C50" s="1476"/>
      <c r="D50" s="1477"/>
      <c r="E50" s="27">
        <f>SUM(E48:E49)</f>
        <v>3223.1</v>
      </c>
    </row>
    <row r="51" spans="1:5" ht="15" customHeight="1" thickBot="1">
      <c r="A51" s="453" t="s">
        <v>540</v>
      </c>
      <c r="B51" s="454" t="s">
        <v>815</v>
      </c>
      <c r="C51" s="444" t="s">
        <v>841</v>
      </c>
      <c r="D51" s="467" t="s">
        <v>560</v>
      </c>
      <c r="E51" s="468">
        <v>6000</v>
      </c>
    </row>
    <row r="52" spans="1:5" ht="15.75" customHeight="1" thickBot="1">
      <c r="A52" s="1475" t="s">
        <v>520</v>
      </c>
      <c r="B52" s="1476"/>
      <c r="C52" s="1476"/>
      <c r="D52" s="1477"/>
      <c r="E52" s="27">
        <f>SUM(E51)</f>
        <v>6000</v>
      </c>
    </row>
    <row r="53" spans="1:5" ht="32.25" thickBot="1">
      <c r="A53" s="451" t="s">
        <v>573</v>
      </c>
      <c r="B53" s="452" t="s">
        <v>824</v>
      </c>
      <c r="C53" s="449" t="s">
        <v>842</v>
      </c>
      <c r="D53" s="469" t="s">
        <v>843</v>
      </c>
      <c r="E53" s="470">
        <v>4200</v>
      </c>
    </row>
    <row r="54" spans="1:5" ht="16.5" thickBot="1">
      <c r="A54" s="1475" t="s">
        <v>520</v>
      </c>
      <c r="B54" s="1476"/>
      <c r="C54" s="1476"/>
      <c r="D54" s="1477"/>
      <c r="E54" s="27">
        <f>SUM(E53)</f>
        <v>4200</v>
      </c>
    </row>
    <row r="55" spans="1:5" ht="15.75">
      <c r="A55" s="1480" t="s">
        <v>844</v>
      </c>
      <c r="B55" s="1456" t="s">
        <v>845</v>
      </c>
      <c r="C55" s="427" t="s">
        <v>817</v>
      </c>
      <c r="D55" s="463" t="s">
        <v>846</v>
      </c>
      <c r="E55" s="464">
        <v>2544</v>
      </c>
    </row>
    <row r="56" spans="1:5" ht="16.5" thickBot="1">
      <c r="A56" s="1481"/>
      <c r="B56" s="1462"/>
      <c r="C56" s="434" t="s">
        <v>847</v>
      </c>
      <c r="D56" s="455" t="s">
        <v>531</v>
      </c>
      <c r="E56" s="456">
        <v>4500</v>
      </c>
    </row>
    <row r="57" spans="1:5" ht="16.5" thickBot="1">
      <c r="A57" s="1475" t="s">
        <v>520</v>
      </c>
      <c r="B57" s="1476"/>
      <c r="C57" s="1476"/>
      <c r="D57" s="1477"/>
      <c r="E57" s="27">
        <f>SUM(E55:E56)</f>
        <v>7044</v>
      </c>
    </row>
    <row r="58" spans="1:5" ht="32.25" thickBot="1">
      <c r="A58" s="453" t="s">
        <v>848</v>
      </c>
      <c r="B58" s="454" t="s">
        <v>824</v>
      </c>
      <c r="C58" s="444" t="s">
        <v>849</v>
      </c>
      <c r="D58" s="467">
        <v>1</v>
      </c>
      <c r="E58" s="468">
        <v>5720</v>
      </c>
    </row>
    <row r="59" spans="1:5" ht="16.5" customHeight="1" thickBot="1">
      <c r="A59" s="1475" t="s">
        <v>520</v>
      </c>
      <c r="B59" s="1476"/>
      <c r="C59" s="1476"/>
      <c r="D59" s="1477"/>
      <c r="E59" s="27">
        <f>SUM(E58)</f>
        <v>5720</v>
      </c>
    </row>
    <row r="60" spans="1:6" ht="32.25" thickBot="1">
      <c r="A60" s="457" t="s">
        <v>554</v>
      </c>
      <c r="B60" s="471" t="s">
        <v>824</v>
      </c>
      <c r="C60" s="447" t="s">
        <v>552</v>
      </c>
      <c r="D60" s="472" t="s">
        <v>836</v>
      </c>
      <c r="E60" s="473">
        <v>18445</v>
      </c>
      <c r="F60" s="39"/>
    </row>
    <row r="61" spans="1:6" ht="16.5" thickBot="1">
      <c r="A61" s="1475" t="s">
        <v>520</v>
      </c>
      <c r="B61" s="1476"/>
      <c r="C61" s="1476"/>
      <c r="D61" s="1477"/>
      <c r="E61" s="27">
        <f>SUM(E60)</f>
        <v>18445</v>
      </c>
      <c r="F61" s="39"/>
    </row>
    <row r="62" spans="1:6" ht="32.25" thickBot="1">
      <c r="A62" s="457" t="s">
        <v>610</v>
      </c>
      <c r="B62" s="471" t="s">
        <v>824</v>
      </c>
      <c r="C62" s="447" t="s">
        <v>552</v>
      </c>
      <c r="D62" s="472" t="s">
        <v>850</v>
      </c>
      <c r="E62" s="473">
        <v>25911.9</v>
      </c>
      <c r="F62" s="474"/>
    </row>
    <row r="63" spans="1:6" ht="16.5" thickBot="1">
      <c r="A63" s="1475" t="s">
        <v>520</v>
      </c>
      <c r="B63" s="1476"/>
      <c r="C63" s="1476"/>
      <c r="D63" s="1477"/>
      <c r="E63" s="27">
        <f>SUM(E62)</f>
        <v>25911.9</v>
      </c>
      <c r="F63" s="39"/>
    </row>
    <row r="64" spans="1:6" ht="32.25" customHeight="1" thickBot="1">
      <c r="A64" s="457" t="s">
        <v>509</v>
      </c>
      <c r="B64" s="471" t="s">
        <v>824</v>
      </c>
      <c r="C64" s="447" t="s">
        <v>552</v>
      </c>
      <c r="D64" s="472" t="s">
        <v>819</v>
      </c>
      <c r="E64" s="473">
        <v>36494.21</v>
      </c>
      <c r="F64" s="39"/>
    </row>
    <row r="65" spans="1:6" ht="15.75" customHeight="1" thickBot="1">
      <c r="A65" s="1475" t="s">
        <v>520</v>
      </c>
      <c r="B65" s="1476"/>
      <c r="C65" s="1476"/>
      <c r="D65" s="1477"/>
      <c r="E65" s="27">
        <f>SUM(E64)</f>
        <v>36494.21</v>
      </c>
      <c r="F65" s="39"/>
    </row>
    <row r="66" spans="1:6" ht="34.5" customHeight="1" thickBot="1">
      <c r="A66" s="457" t="s">
        <v>596</v>
      </c>
      <c r="B66" s="471" t="s">
        <v>824</v>
      </c>
      <c r="C66" s="447" t="s">
        <v>552</v>
      </c>
      <c r="D66" s="472" t="s">
        <v>560</v>
      </c>
      <c r="E66" s="473">
        <v>2907.9</v>
      </c>
      <c r="F66" s="474"/>
    </row>
    <row r="67" spans="1:6" ht="16.5" thickBot="1">
      <c r="A67" s="1475" t="s">
        <v>520</v>
      </c>
      <c r="B67" s="1476"/>
      <c r="C67" s="1476"/>
      <c r="D67" s="1477"/>
      <c r="E67" s="27">
        <f>SUM(E66)</f>
        <v>2907.9</v>
      </c>
      <c r="F67" s="39"/>
    </row>
    <row r="68" spans="1:6" ht="32.25" thickBot="1">
      <c r="A68" s="457" t="s">
        <v>851</v>
      </c>
      <c r="B68" s="471" t="s">
        <v>824</v>
      </c>
      <c r="C68" s="447" t="s">
        <v>552</v>
      </c>
      <c r="D68" s="472" t="s">
        <v>560</v>
      </c>
      <c r="E68" s="473">
        <v>2600.1</v>
      </c>
      <c r="F68" s="39"/>
    </row>
    <row r="69" spans="1:5" ht="16.5" thickBot="1">
      <c r="A69" s="1475" t="s">
        <v>520</v>
      </c>
      <c r="B69" s="1476"/>
      <c r="C69" s="1476"/>
      <c r="D69" s="1477"/>
      <c r="E69" s="27">
        <f>SUM(E68)</f>
        <v>2600.1</v>
      </c>
    </row>
    <row r="70" spans="1:5" ht="15.75">
      <c r="A70" s="1480" t="s">
        <v>852</v>
      </c>
      <c r="B70" s="1456" t="s">
        <v>824</v>
      </c>
      <c r="C70" s="427" t="s">
        <v>822</v>
      </c>
      <c r="D70" s="475" t="s">
        <v>853</v>
      </c>
      <c r="E70" s="1482">
        <v>1229.05</v>
      </c>
    </row>
    <row r="71" spans="1:5" ht="16.5" thickBot="1">
      <c r="A71" s="1481"/>
      <c r="B71" s="1462"/>
      <c r="C71" s="434" t="s">
        <v>854</v>
      </c>
      <c r="D71" s="476" t="s">
        <v>853</v>
      </c>
      <c r="E71" s="1483"/>
    </row>
    <row r="72" spans="1:6" ht="16.5" thickBot="1">
      <c r="A72" s="1475" t="s">
        <v>520</v>
      </c>
      <c r="B72" s="1476"/>
      <c r="C72" s="1476"/>
      <c r="D72" s="1477"/>
      <c r="E72" s="27">
        <f>SUM(E70:E71)</f>
        <v>1229.05</v>
      </c>
      <c r="F72" s="474"/>
    </row>
    <row r="73" spans="1:5" ht="16.5" thickBot="1">
      <c r="A73" s="457" t="s">
        <v>532</v>
      </c>
      <c r="B73" s="471" t="s">
        <v>824</v>
      </c>
      <c r="C73" s="447" t="s">
        <v>1157</v>
      </c>
      <c r="D73" s="472" t="s">
        <v>836</v>
      </c>
      <c r="E73" s="473">
        <v>24000</v>
      </c>
    </row>
    <row r="74" spans="1:6" ht="16.5" thickBot="1">
      <c r="A74" s="1475" t="s">
        <v>520</v>
      </c>
      <c r="B74" s="1476"/>
      <c r="C74" s="1476"/>
      <c r="D74" s="1477"/>
      <c r="E74" s="27">
        <f>SUM(E73)</f>
        <v>24000</v>
      </c>
      <c r="F74" s="474"/>
    </row>
    <row r="75" spans="1:5" ht="16.5" thickBot="1">
      <c r="A75" s="457" t="s">
        <v>855</v>
      </c>
      <c r="B75" s="471" t="s">
        <v>824</v>
      </c>
      <c r="C75" s="447" t="s">
        <v>856</v>
      </c>
      <c r="D75" s="477" t="s">
        <v>857</v>
      </c>
      <c r="E75" s="478">
        <v>19850</v>
      </c>
    </row>
    <row r="76" spans="1:5" ht="16.5" thickBot="1">
      <c r="A76" s="1475" t="s">
        <v>520</v>
      </c>
      <c r="B76" s="1476"/>
      <c r="C76" s="1476"/>
      <c r="D76" s="1477"/>
      <c r="E76" s="27">
        <f>SUM(E75)</f>
        <v>19850</v>
      </c>
    </row>
    <row r="77" spans="1:5" ht="16.5" thickBot="1">
      <c r="A77" s="429" t="s">
        <v>858</v>
      </c>
      <c r="B77" s="429" t="s">
        <v>824</v>
      </c>
      <c r="C77" s="437" t="s">
        <v>543</v>
      </c>
      <c r="D77" s="437" t="s">
        <v>859</v>
      </c>
      <c r="E77" s="479">
        <v>6000</v>
      </c>
    </row>
    <row r="78" spans="1:6" ht="16.5" thickBot="1">
      <c r="A78" s="1475" t="s">
        <v>520</v>
      </c>
      <c r="B78" s="1476"/>
      <c r="C78" s="1476"/>
      <c r="D78" s="1477"/>
      <c r="E78" s="27">
        <f>SUM(E77)</f>
        <v>6000</v>
      </c>
      <c r="F78" s="39"/>
    </row>
    <row r="79" spans="1:6" ht="16.5" thickBot="1">
      <c r="A79" s="441" t="s">
        <v>568</v>
      </c>
      <c r="B79" s="446" t="s">
        <v>824</v>
      </c>
      <c r="C79" s="447" t="s">
        <v>822</v>
      </c>
      <c r="D79" s="480" t="s">
        <v>557</v>
      </c>
      <c r="E79" s="481">
        <v>1229.05</v>
      </c>
      <c r="F79" s="482"/>
    </row>
    <row r="80" spans="1:6" ht="16.5" thickBot="1">
      <c r="A80" s="1475" t="s">
        <v>520</v>
      </c>
      <c r="B80" s="1476"/>
      <c r="C80" s="1476"/>
      <c r="D80" s="1477"/>
      <c r="E80" s="27">
        <f>SUM(E79)</f>
        <v>1229.05</v>
      </c>
      <c r="F80" s="39"/>
    </row>
    <row r="81" spans="1:5" ht="16.5" thickBot="1">
      <c r="A81" s="483" t="s">
        <v>860</v>
      </c>
      <c r="B81" s="483" t="s">
        <v>824</v>
      </c>
      <c r="C81" s="436" t="s">
        <v>822</v>
      </c>
      <c r="D81" s="436" t="s">
        <v>557</v>
      </c>
      <c r="E81" s="484">
        <v>1229.05</v>
      </c>
    </row>
    <row r="82" spans="1:5" ht="16.5" thickBot="1">
      <c r="A82" s="1475" t="s">
        <v>520</v>
      </c>
      <c r="B82" s="1476"/>
      <c r="C82" s="1476"/>
      <c r="D82" s="1477"/>
      <c r="E82" s="27">
        <f>SUM(E81)</f>
        <v>1229.05</v>
      </c>
    </row>
    <row r="83" spans="1:6" ht="16.5" thickBot="1">
      <c r="A83" s="485" t="s">
        <v>861</v>
      </c>
      <c r="B83" s="485"/>
      <c r="C83" s="430" t="s">
        <v>822</v>
      </c>
      <c r="D83" s="430" t="s">
        <v>862</v>
      </c>
      <c r="E83" s="486">
        <v>13519.55</v>
      </c>
      <c r="F83" s="39"/>
    </row>
    <row r="84" spans="1:6" ht="16.5" thickBot="1">
      <c r="A84" s="1475" t="s">
        <v>520</v>
      </c>
      <c r="B84" s="1476"/>
      <c r="C84" s="1476"/>
      <c r="D84" s="1477"/>
      <c r="E84" s="27">
        <f>SUM(E83)</f>
        <v>13519.55</v>
      </c>
      <c r="F84" s="482"/>
    </row>
    <row r="85" spans="1:6" ht="16.5" thickBot="1">
      <c r="A85" s="457" t="s">
        <v>863</v>
      </c>
      <c r="B85" s="471" t="s">
        <v>824</v>
      </c>
      <c r="C85" s="447"/>
      <c r="D85" s="472"/>
      <c r="E85" s="473">
        <v>6800</v>
      </c>
      <c r="F85" s="39"/>
    </row>
    <row r="86" spans="1:5" ht="16.5" thickBot="1">
      <c r="A86" s="1475" t="s">
        <v>520</v>
      </c>
      <c r="B86" s="1476"/>
      <c r="C86" s="1476"/>
      <c r="D86" s="1477"/>
      <c r="E86" s="27">
        <f>SUM(E85)</f>
        <v>6800</v>
      </c>
    </row>
    <row r="87" spans="1:5" ht="16.5" thickBot="1">
      <c r="A87" s="430"/>
      <c r="B87" s="430"/>
      <c r="C87" s="430"/>
      <c r="D87" s="430"/>
      <c r="E87" s="486"/>
    </row>
    <row r="88" spans="1:5" ht="16.5" thickBot="1">
      <c r="A88" s="1275" t="s">
        <v>620</v>
      </c>
      <c r="B88" s="1276"/>
      <c r="C88" s="1276"/>
      <c r="D88" s="1277"/>
      <c r="E88" s="487">
        <f>E86+E84+E82+E78+E76+E74+E72+E69+E67+E65+E63+E61+E59+E57+E54+E52+E50+E47+E44+E42+E39+E37+E35+E33+E31+E26+E22+E19+E80</f>
        <v>561878.21</v>
      </c>
    </row>
    <row r="89" spans="1:5" ht="15.75">
      <c r="A89" s="122"/>
      <c r="B89" s="3"/>
      <c r="C89" s="423"/>
      <c r="D89" s="9"/>
      <c r="E89" s="123"/>
    </row>
    <row r="90" spans="1:5" ht="15.75">
      <c r="A90" s="122"/>
      <c r="B90" s="3"/>
      <c r="C90" s="423"/>
      <c r="D90" s="9"/>
      <c r="E90" s="123"/>
    </row>
    <row r="91" spans="1:5" ht="15.75">
      <c r="A91" s="1484" t="s">
        <v>864</v>
      </c>
      <c r="B91" s="1485"/>
      <c r="C91" s="1485"/>
      <c r="D91" s="1485"/>
      <c r="E91" s="1486"/>
    </row>
    <row r="92" spans="1:5" ht="16.5" thickBot="1">
      <c r="A92" s="122"/>
      <c r="B92" s="3"/>
      <c r="C92" s="423"/>
      <c r="D92" s="9"/>
      <c r="E92" s="123"/>
    </row>
    <row r="93" spans="1:5" ht="16.5" thickBot="1">
      <c r="A93" s="8"/>
      <c r="B93" s="3"/>
      <c r="C93" s="423"/>
      <c r="D93" s="10" t="s">
        <v>501</v>
      </c>
      <c r="E93" s="713">
        <v>327852.12</v>
      </c>
    </row>
    <row r="94" spans="1:5" ht="16.5" thickBot="1">
      <c r="A94" s="127"/>
      <c r="B94" s="128"/>
      <c r="C94" s="488"/>
      <c r="D94" s="130" t="s">
        <v>622</v>
      </c>
      <c r="E94" s="375">
        <f>E167</f>
        <v>79044.66</v>
      </c>
    </row>
    <row r="95" spans="1:5" ht="16.5" thickBot="1">
      <c r="A95" s="131"/>
      <c r="B95" s="132"/>
      <c r="C95" s="490"/>
      <c r="D95" s="134"/>
      <c r="E95" s="135"/>
    </row>
    <row r="96" spans="1:5" ht="15.75" customHeight="1">
      <c r="A96" s="1478" t="s">
        <v>504</v>
      </c>
      <c r="B96" s="1478" t="s">
        <v>505</v>
      </c>
      <c r="C96" s="1478" t="s">
        <v>506</v>
      </c>
      <c r="D96" s="1478" t="s">
        <v>507</v>
      </c>
      <c r="E96" s="1488" t="s">
        <v>508</v>
      </c>
    </row>
    <row r="97" spans="1:5" ht="15.75" customHeight="1">
      <c r="A97" s="1487"/>
      <c r="B97" s="1487"/>
      <c r="C97" s="1487"/>
      <c r="D97" s="1487"/>
      <c r="E97" s="1489"/>
    </row>
    <row r="98" spans="1:5" ht="16.5" customHeight="1" thickBot="1">
      <c r="A98" s="1479"/>
      <c r="B98" s="1479"/>
      <c r="C98" s="1479"/>
      <c r="D98" s="1479"/>
      <c r="E98" s="1490"/>
    </row>
    <row r="99" spans="1:5" ht="15.75">
      <c r="A99" s="1491" t="s">
        <v>865</v>
      </c>
      <c r="B99" s="1407" t="s">
        <v>866</v>
      </c>
      <c r="C99" s="491" t="s">
        <v>867</v>
      </c>
      <c r="D99" s="492">
        <v>1</v>
      </c>
      <c r="E99" s="493">
        <v>232.9</v>
      </c>
    </row>
    <row r="100" spans="1:5" ht="15.75">
      <c r="A100" s="1492"/>
      <c r="B100" s="1408"/>
      <c r="C100" s="494" t="s">
        <v>1181</v>
      </c>
      <c r="D100" s="495">
        <v>1</v>
      </c>
      <c r="E100" s="496">
        <v>62.9</v>
      </c>
    </row>
    <row r="101" spans="1:5" ht="20.25" customHeight="1">
      <c r="A101" s="1492"/>
      <c r="B101" s="1408"/>
      <c r="C101" s="494" t="s">
        <v>1182</v>
      </c>
      <c r="D101" s="495">
        <v>1</v>
      </c>
      <c r="E101" s="496">
        <v>139.6</v>
      </c>
    </row>
    <row r="102" spans="1:5" ht="15.75">
      <c r="A102" s="1492"/>
      <c r="B102" s="1408"/>
      <c r="C102" s="494" t="s">
        <v>1183</v>
      </c>
      <c r="D102" s="495">
        <v>1</v>
      </c>
      <c r="E102" s="496">
        <v>92.2</v>
      </c>
    </row>
    <row r="103" spans="1:5" ht="16.5" thickBot="1">
      <c r="A103" s="1493"/>
      <c r="B103" s="1427"/>
      <c r="C103" s="497" t="s">
        <v>1184</v>
      </c>
      <c r="D103" s="498">
        <v>1</v>
      </c>
      <c r="E103" s="499">
        <v>133</v>
      </c>
    </row>
    <row r="104" spans="1:5" ht="16.5" thickBot="1">
      <c r="A104" s="1475" t="s">
        <v>520</v>
      </c>
      <c r="B104" s="1476"/>
      <c r="C104" s="1476"/>
      <c r="D104" s="1477"/>
      <c r="E104" s="500">
        <f>SUM(E99:E103)</f>
        <v>660.6</v>
      </c>
    </row>
    <row r="105" spans="1:5" ht="31.5">
      <c r="A105" s="1494" t="s">
        <v>1185</v>
      </c>
      <c r="B105" s="1407" t="s">
        <v>866</v>
      </c>
      <c r="C105" s="501" t="s">
        <v>1186</v>
      </c>
      <c r="D105" s="502">
        <v>3</v>
      </c>
      <c r="E105" s="714">
        <v>1502.43</v>
      </c>
    </row>
    <row r="106" spans="1:5" ht="31.5">
      <c r="A106" s="1495"/>
      <c r="B106" s="1408"/>
      <c r="C106" s="494" t="s">
        <v>1187</v>
      </c>
      <c r="D106" s="503">
        <v>3</v>
      </c>
      <c r="E106" s="715">
        <v>1581.48</v>
      </c>
    </row>
    <row r="107" spans="1:5" ht="15.75">
      <c r="A107" s="1495"/>
      <c r="B107" s="1408"/>
      <c r="C107" s="504" t="s">
        <v>1188</v>
      </c>
      <c r="D107" s="505">
        <v>17</v>
      </c>
      <c r="E107" s="716">
        <v>898.36</v>
      </c>
    </row>
    <row r="108" spans="1:5" ht="32.25" thickBot="1">
      <c r="A108" s="1496"/>
      <c r="B108" s="1427"/>
      <c r="C108" s="497" t="s">
        <v>1189</v>
      </c>
      <c r="D108" s="506">
        <v>3</v>
      </c>
      <c r="E108" s="717">
        <v>1581.48</v>
      </c>
    </row>
    <row r="109" spans="1:5" ht="16.5" thickBot="1">
      <c r="A109" s="1475" t="s">
        <v>520</v>
      </c>
      <c r="B109" s="1476"/>
      <c r="C109" s="1476"/>
      <c r="D109" s="1477"/>
      <c r="E109" s="420">
        <f>SUM(E105:E108)</f>
        <v>5563.75</v>
      </c>
    </row>
    <row r="110" spans="1:5" ht="15.75">
      <c r="A110" s="1494" t="s">
        <v>1190</v>
      </c>
      <c r="B110" s="1407" t="s">
        <v>866</v>
      </c>
      <c r="C110" s="507" t="s">
        <v>1191</v>
      </c>
      <c r="D110" s="495">
        <v>1</v>
      </c>
      <c r="E110" s="496">
        <v>62.9</v>
      </c>
    </row>
    <row r="111" spans="1:5" ht="15.75">
      <c r="A111" s="1495"/>
      <c r="B111" s="1408"/>
      <c r="C111" s="507" t="s">
        <v>1192</v>
      </c>
      <c r="D111" s="495">
        <v>1</v>
      </c>
      <c r="E111" s="496">
        <v>62.9</v>
      </c>
    </row>
    <row r="112" spans="1:5" ht="15.75">
      <c r="A112" s="1495"/>
      <c r="B112" s="1408"/>
      <c r="C112" s="507" t="s">
        <v>1193</v>
      </c>
      <c r="D112" s="495">
        <v>1</v>
      </c>
      <c r="E112" s="496">
        <v>58.6</v>
      </c>
    </row>
    <row r="113" spans="1:5" ht="15.75">
      <c r="A113" s="1495"/>
      <c r="B113" s="1408"/>
      <c r="C113" s="507" t="s">
        <v>1183</v>
      </c>
      <c r="D113" s="495">
        <v>1</v>
      </c>
      <c r="E113" s="496">
        <v>92.2</v>
      </c>
    </row>
    <row r="114" spans="1:5" ht="16.5" thickBot="1">
      <c r="A114" s="1496"/>
      <c r="B114" s="1427"/>
      <c r="C114" s="508" t="s">
        <v>1194</v>
      </c>
      <c r="D114" s="505"/>
      <c r="E114" s="509">
        <v>580</v>
      </c>
    </row>
    <row r="115" spans="1:5" ht="16.5" thickBot="1">
      <c r="A115" s="1475" t="s">
        <v>520</v>
      </c>
      <c r="B115" s="1476"/>
      <c r="C115" s="1476"/>
      <c r="D115" s="1477"/>
      <c r="E115" s="510">
        <f>SUM(E110:E114)</f>
        <v>856.6</v>
      </c>
    </row>
    <row r="116" spans="1:5" ht="15.75">
      <c r="A116" s="1494" t="s">
        <v>628</v>
      </c>
      <c r="B116" s="1407" t="s">
        <v>866</v>
      </c>
      <c r="C116" s="511" t="s">
        <v>1194</v>
      </c>
      <c r="D116" s="512"/>
      <c r="E116" s="718">
        <v>15197</v>
      </c>
    </row>
    <row r="117" spans="1:5" ht="15.75">
      <c r="A117" s="1495"/>
      <c r="B117" s="1408"/>
      <c r="C117" s="513" t="s">
        <v>1188</v>
      </c>
      <c r="D117" s="502">
        <v>16</v>
      </c>
      <c r="E117" s="714">
        <v>1634.37</v>
      </c>
    </row>
    <row r="118" spans="1:5" ht="15.75">
      <c r="A118" s="1495"/>
      <c r="B118" s="1408"/>
      <c r="C118" s="507" t="s">
        <v>867</v>
      </c>
      <c r="D118" s="503">
        <v>1</v>
      </c>
      <c r="E118" s="719">
        <v>232.9</v>
      </c>
    </row>
    <row r="119" spans="1:5" ht="15.75">
      <c r="A119" s="1495"/>
      <c r="B119" s="1408"/>
      <c r="C119" s="507" t="s">
        <v>1195</v>
      </c>
      <c r="D119" s="503">
        <v>1</v>
      </c>
      <c r="E119" s="719">
        <v>58.6</v>
      </c>
    </row>
    <row r="120" spans="1:5" ht="15.75">
      <c r="A120" s="1495"/>
      <c r="B120" s="1408"/>
      <c r="C120" s="507" t="s">
        <v>1196</v>
      </c>
      <c r="D120" s="503">
        <v>1</v>
      </c>
      <c r="E120" s="719">
        <v>75</v>
      </c>
    </row>
    <row r="121" spans="1:5" ht="16.5" thickBot="1">
      <c r="A121" s="1496"/>
      <c r="B121" s="1427"/>
      <c r="C121" s="514" t="s">
        <v>1182</v>
      </c>
      <c r="D121" s="506">
        <v>1</v>
      </c>
      <c r="E121" s="720">
        <v>139.6</v>
      </c>
    </row>
    <row r="122" spans="1:5" ht="16.5" thickBot="1">
      <c r="A122" s="1475" t="s">
        <v>520</v>
      </c>
      <c r="B122" s="1476"/>
      <c r="C122" s="1476"/>
      <c r="D122" s="1477"/>
      <c r="E122" s="420">
        <f>SUM(E116:E121)</f>
        <v>17337.469999999998</v>
      </c>
    </row>
    <row r="123" spans="1:5" ht="25.5" customHeight="1" thickBot="1">
      <c r="A123" s="336" t="s">
        <v>1197</v>
      </c>
      <c r="B123" s="46" t="s">
        <v>866</v>
      </c>
      <c r="C123" s="515" t="s">
        <v>1194</v>
      </c>
      <c r="D123" s="516"/>
      <c r="E123" s="721">
        <v>3040</v>
      </c>
    </row>
    <row r="124" spans="1:5" ht="16.5" thickBot="1">
      <c r="A124" s="1475" t="s">
        <v>520</v>
      </c>
      <c r="B124" s="1476"/>
      <c r="C124" s="1476"/>
      <c r="D124" s="1477"/>
      <c r="E124" s="420">
        <f>SUM(E123)</f>
        <v>3040</v>
      </c>
    </row>
    <row r="125" spans="1:5" ht="15.75">
      <c r="A125" s="1494" t="s">
        <v>1198</v>
      </c>
      <c r="B125" s="1407" t="s">
        <v>1199</v>
      </c>
      <c r="C125" s="491" t="s">
        <v>867</v>
      </c>
      <c r="D125" s="492">
        <v>1</v>
      </c>
      <c r="E125" s="722">
        <v>232.9</v>
      </c>
    </row>
    <row r="126" spans="1:5" ht="15.75">
      <c r="A126" s="1495"/>
      <c r="B126" s="1408"/>
      <c r="C126" s="494" t="s">
        <v>1200</v>
      </c>
      <c r="D126" s="495">
        <v>1</v>
      </c>
      <c r="E126" s="723">
        <v>179.6</v>
      </c>
    </row>
    <row r="127" spans="1:5" ht="15.75">
      <c r="A127" s="1495"/>
      <c r="B127" s="1408"/>
      <c r="C127" s="494" t="s">
        <v>1196</v>
      </c>
      <c r="D127" s="495">
        <v>1</v>
      </c>
      <c r="E127" s="723">
        <v>75</v>
      </c>
    </row>
    <row r="128" spans="1:5" ht="15.75">
      <c r="A128" s="1495"/>
      <c r="B128" s="1408"/>
      <c r="C128" s="504" t="s">
        <v>1188</v>
      </c>
      <c r="D128" s="517">
        <v>8</v>
      </c>
      <c r="E128" s="724">
        <v>851.54</v>
      </c>
    </row>
    <row r="129" spans="1:5" ht="16.5" thickBot="1">
      <c r="A129" s="1496"/>
      <c r="B129" s="1427"/>
      <c r="C129" s="504" t="s">
        <v>1182</v>
      </c>
      <c r="D129" s="517">
        <v>1</v>
      </c>
      <c r="E129" s="724">
        <v>139.6</v>
      </c>
    </row>
    <row r="130" spans="1:5" ht="16.5" thickBot="1">
      <c r="A130" s="1475" t="s">
        <v>520</v>
      </c>
      <c r="B130" s="1476"/>
      <c r="C130" s="1476"/>
      <c r="D130" s="1477"/>
      <c r="E130" s="374">
        <f>SUM(E125:E129)</f>
        <v>1478.6399999999999</v>
      </c>
    </row>
    <row r="131" spans="1:5" ht="16.5" thickBot="1">
      <c r="A131" s="518" t="s">
        <v>1201</v>
      </c>
      <c r="B131" s="28" t="s">
        <v>1199</v>
      </c>
      <c r="C131" s="519" t="s">
        <v>1188</v>
      </c>
      <c r="D131" s="520">
        <v>52</v>
      </c>
      <c r="E131" s="725">
        <v>5198.41</v>
      </c>
    </row>
    <row r="132" spans="1:5" ht="16.5" thickBot="1">
      <c r="A132" s="1475" t="s">
        <v>520</v>
      </c>
      <c r="B132" s="1476"/>
      <c r="C132" s="1476"/>
      <c r="D132" s="1477"/>
      <c r="E132" s="374">
        <f>SUM(E131)</f>
        <v>5198.41</v>
      </c>
    </row>
    <row r="133" spans="1:5" ht="15.75">
      <c r="A133" s="1494" t="s">
        <v>632</v>
      </c>
      <c r="B133" s="1407" t="s">
        <v>866</v>
      </c>
      <c r="C133" s="521" t="s">
        <v>1188</v>
      </c>
      <c r="D133" s="522">
        <v>22</v>
      </c>
      <c r="E133" s="726">
        <v>1621.6</v>
      </c>
    </row>
    <row r="134" spans="1:5" ht="16.5" thickBot="1">
      <c r="A134" s="1496"/>
      <c r="B134" s="1427"/>
      <c r="C134" s="523" t="s">
        <v>1194</v>
      </c>
      <c r="D134" s="439"/>
      <c r="E134" s="727">
        <v>1291</v>
      </c>
    </row>
    <row r="135" spans="1:5" ht="16.5" thickBot="1">
      <c r="A135" s="1475" t="s">
        <v>520</v>
      </c>
      <c r="B135" s="1476"/>
      <c r="C135" s="1476"/>
      <c r="D135" s="1477"/>
      <c r="E135" s="420">
        <f>SUM(E133:E134)</f>
        <v>2912.6</v>
      </c>
    </row>
    <row r="136" spans="1:5" ht="15.75">
      <c r="A136" s="1494" t="s">
        <v>1202</v>
      </c>
      <c r="B136" s="1407" t="s">
        <v>866</v>
      </c>
      <c r="C136" s="513" t="s">
        <v>1194</v>
      </c>
      <c r="D136" s="524">
        <v>1</v>
      </c>
      <c r="E136" s="728">
        <v>4343</v>
      </c>
    </row>
    <row r="137" spans="1:5" ht="15.75">
      <c r="A137" s="1495"/>
      <c r="B137" s="1408"/>
      <c r="C137" s="507" t="s">
        <v>1193</v>
      </c>
      <c r="D137" s="525">
        <v>1</v>
      </c>
      <c r="E137" s="719">
        <v>58.6</v>
      </c>
    </row>
    <row r="138" spans="1:5" ht="15.75">
      <c r="A138" s="1495"/>
      <c r="B138" s="1408"/>
      <c r="C138" s="507" t="s">
        <v>867</v>
      </c>
      <c r="D138" s="525">
        <v>1</v>
      </c>
      <c r="E138" s="719">
        <v>232.9</v>
      </c>
    </row>
    <row r="139" spans="1:5" ht="15.75">
      <c r="A139" s="1495"/>
      <c r="B139" s="1408"/>
      <c r="C139" s="507" t="s">
        <v>1200</v>
      </c>
      <c r="D139" s="525">
        <v>1</v>
      </c>
      <c r="E139" s="719">
        <v>179.6</v>
      </c>
    </row>
    <row r="140" spans="1:5" ht="15.75">
      <c r="A140" s="1495"/>
      <c r="B140" s="1408"/>
      <c r="C140" s="507" t="s">
        <v>1203</v>
      </c>
      <c r="D140" s="525">
        <v>1</v>
      </c>
      <c r="E140" s="719">
        <v>62.9</v>
      </c>
    </row>
    <row r="141" spans="1:5" ht="16.5" thickBot="1">
      <c r="A141" s="1496"/>
      <c r="B141" s="1427"/>
      <c r="C141" s="508" t="s">
        <v>1184</v>
      </c>
      <c r="D141" s="284">
        <v>1</v>
      </c>
      <c r="E141" s="720">
        <v>133</v>
      </c>
    </row>
    <row r="142" spans="1:5" ht="16.5" thickBot="1">
      <c r="A142" s="1475" t="s">
        <v>520</v>
      </c>
      <c r="B142" s="1476"/>
      <c r="C142" s="1476"/>
      <c r="D142" s="1477"/>
      <c r="E142" s="420">
        <f>SUM(E136:E141)</f>
        <v>5010</v>
      </c>
    </row>
    <row r="143" spans="1:5" ht="15.75">
      <c r="A143" s="1497" t="s">
        <v>1204</v>
      </c>
      <c r="B143" s="1500" t="s">
        <v>866</v>
      </c>
      <c r="C143" s="511" t="s">
        <v>1194</v>
      </c>
      <c r="D143" s="512"/>
      <c r="E143" s="728">
        <v>7184</v>
      </c>
    </row>
    <row r="144" spans="1:5" ht="15.75">
      <c r="A144" s="1498"/>
      <c r="B144" s="1501"/>
      <c r="C144" s="513" t="s">
        <v>1188</v>
      </c>
      <c r="D144" s="502">
        <v>18</v>
      </c>
      <c r="E144" s="728">
        <v>1841.64</v>
      </c>
    </row>
    <row r="145" spans="1:5" ht="15.75">
      <c r="A145" s="1498"/>
      <c r="B145" s="1501"/>
      <c r="C145" s="507" t="s">
        <v>867</v>
      </c>
      <c r="D145" s="503">
        <v>1</v>
      </c>
      <c r="E145" s="719">
        <v>232.9</v>
      </c>
    </row>
    <row r="146" spans="1:5" ht="18" customHeight="1">
      <c r="A146" s="1498"/>
      <c r="B146" s="1501"/>
      <c r="C146" s="507" t="s">
        <v>1205</v>
      </c>
      <c r="D146" s="503">
        <v>1</v>
      </c>
      <c r="E146" s="719">
        <v>62.9</v>
      </c>
    </row>
    <row r="147" spans="1:5" ht="15.75">
      <c r="A147" s="1498"/>
      <c r="B147" s="1501"/>
      <c r="C147" s="507" t="s">
        <v>1206</v>
      </c>
      <c r="D147" s="503">
        <v>1</v>
      </c>
      <c r="E147" s="719">
        <v>62.9</v>
      </c>
    </row>
    <row r="148" spans="1:5" ht="15.75">
      <c r="A148" s="1498"/>
      <c r="B148" s="1501"/>
      <c r="C148" s="507" t="s">
        <v>1182</v>
      </c>
      <c r="D148" s="503">
        <v>1</v>
      </c>
      <c r="E148" s="719">
        <v>139.6</v>
      </c>
    </row>
    <row r="149" spans="1:5" ht="16.5" thickBot="1">
      <c r="A149" s="1499"/>
      <c r="B149" s="1502"/>
      <c r="C149" s="508" t="s">
        <v>1207</v>
      </c>
      <c r="D149" s="505">
        <v>1</v>
      </c>
      <c r="E149" s="729">
        <v>133</v>
      </c>
    </row>
    <row r="150" spans="1:5" ht="16.5" thickBot="1">
      <c r="A150" s="1475" t="s">
        <v>520</v>
      </c>
      <c r="B150" s="1476"/>
      <c r="C150" s="1476"/>
      <c r="D150" s="1477"/>
      <c r="E150" s="374">
        <f>SUM(E143:E149)</f>
        <v>9656.939999999999</v>
      </c>
    </row>
    <row r="151" spans="1:5" ht="31.5">
      <c r="A151" s="1497" t="s">
        <v>636</v>
      </c>
      <c r="B151" s="1500" t="s">
        <v>866</v>
      </c>
      <c r="C151" s="526" t="s">
        <v>1208</v>
      </c>
      <c r="D151" s="512">
        <v>3</v>
      </c>
      <c r="E151" s="730">
        <v>1581.48</v>
      </c>
    </row>
    <row r="152" spans="1:5" ht="15.75">
      <c r="A152" s="1498"/>
      <c r="B152" s="1501"/>
      <c r="C152" s="527" t="s">
        <v>1194</v>
      </c>
      <c r="D152" s="503"/>
      <c r="E152" s="731">
        <v>12196</v>
      </c>
    </row>
    <row r="153" spans="1:5" ht="31.5">
      <c r="A153" s="1498"/>
      <c r="B153" s="1501"/>
      <c r="C153" s="507" t="s">
        <v>1186</v>
      </c>
      <c r="D153" s="503">
        <v>3</v>
      </c>
      <c r="E153" s="715">
        <v>1502.43</v>
      </c>
    </row>
    <row r="154" spans="1:5" ht="32.25" thickBot="1">
      <c r="A154" s="1499"/>
      <c r="B154" s="1502"/>
      <c r="C154" s="514" t="s">
        <v>1187</v>
      </c>
      <c r="D154" s="506">
        <v>3</v>
      </c>
      <c r="E154" s="732">
        <v>1581.48</v>
      </c>
    </row>
    <row r="155" spans="1:5" ht="16.5" thickBot="1">
      <c r="A155" s="1475" t="s">
        <v>520</v>
      </c>
      <c r="B155" s="1476"/>
      <c r="C155" s="1476"/>
      <c r="D155" s="1477"/>
      <c r="E155" s="420">
        <f>SUM(E151:E154)</f>
        <v>16861.39</v>
      </c>
    </row>
    <row r="156" spans="1:5" ht="31.5">
      <c r="A156" s="1497" t="s">
        <v>1209</v>
      </c>
      <c r="B156" s="1500" t="s">
        <v>1210</v>
      </c>
      <c r="C156" s="528" t="s">
        <v>1189</v>
      </c>
      <c r="D156" s="502">
        <v>3</v>
      </c>
      <c r="E156" s="728">
        <v>1581.48</v>
      </c>
    </row>
    <row r="157" spans="1:5" ht="32.25" thickBot="1">
      <c r="A157" s="1499"/>
      <c r="B157" s="1502"/>
      <c r="C157" s="514" t="s">
        <v>1211</v>
      </c>
      <c r="D157" s="506">
        <v>3</v>
      </c>
      <c r="E157" s="717">
        <v>1581.48</v>
      </c>
    </row>
    <row r="158" spans="1:5" ht="16.5" thickBot="1">
      <c r="A158" s="1475" t="s">
        <v>520</v>
      </c>
      <c r="B158" s="1476"/>
      <c r="C158" s="1476"/>
      <c r="D158" s="1477"/>
      <c r="E158" s="420">
        <f>SUM(E156:E157)</f>
        <v>3162.96</v>
      </c>
    </row>
    <row r="159" spans="1:5" ht="31.5">
      <c r="A159" s="1497" t="s">
        <v>1212</v>
      </c>
      <c r="B159" s="1500" t="s">
        <v>1213</v>
      </c>
      <c r="C159" s="526" t="s">
        <v>1189</v>
      </c>
      <c r="D159" s="529">
        <v>3</v>
      </c>
      <c r="E159" s="730">
        <v>1581.48</v>
      </c>
    </row>
    <row r="160" spans="1:5" ht="32.25" thickBot="1">
      <c r="A160" s="1499"/>
      <c r="B160" s="1502"/>
      <c r="C160" s="514" t="s">
        <v>1211</v>
      </c>
      <c r="D160" s="530">
        <v>3</v>
      </c>
      <c r="E160" s="717">
        <v>1581.48</v>
      </c>
    </row>
    <row r="161" spans="1:5" ht="16.5" thickBot="1">
      <c r="A161" s="1475" t="s">
        <v>520</v>
      </c>
      <c r="B161" s="1476"/>
      <c r="C161" s="1476"/>
      <c r="D161" s="1477"/>
      <c r="E161" s="420">
        <f>SUM(E159:E160)</f>
        <v>3162.96</v>
      </c>
    </row>
    <row r="162" spans="1:5" ht="16.5" thickBot="1">
      <c r="A162" s="531" t="s">
        <v>1214</v>
      </c>
      <c r="B162" s="324" t="s">
        <v>1215</v>
      </c>
      <c r="C162" s="423" t="s">
        <v>1188</v>
      </c>
      <c r="D162" s="532">
        <v>28</v>
      </c>
      <c r="E162" s="733">
        <v>3019.34</v>
      </c>
    </row>
    <row r="163" spans="1:5" ht="16.5" thickBot="1">
      <c r="A163" s="1475" t="s">
        <v>520</v>
      </c>
      <c r="B163" s="1476"/>
      <c r="C163" s="1476"/>
      <c r="D163" s="1477"/>
      <c r="E163" s="374">
        <f>SUM(E162)</f>
        <v>3019.34</v>
      </c>
    </row>
    <row r="164" spans="1:5" ht="16.5" thickBot="1">
      <c r="A164" s="533" t="s">
        <v>1216</v>
      </c>
      <c r="B164" s="534" t="s">
        <v>1217</v>
      </c>
      <c r="C164" s="535" t="s">
        <v>1218</v>
      </c>
      <c r="D164" s="536">
        <v>3</v>
      </c>
      <c r="E164" s="721">
        <v>1123</v>
      </c>
    </row>
    <row r="165" spans="1:5" ht="16.5" thickBot="1">
      <c r="A165" s="1475" t="s">
        <v>520</v>
      </c>
      <c r="B165" s="1476"/>
      <c r="C165" s="1476"/>
      <c r="D165" s="1477"/>
      <c r="E165" s="420">
        <f>SUM(E164)</f>
        <v>1123</v>
      </c>
    </row>
    <row r="166" spans="1:5" ht="16.5" thickBot="1">
      <c r="A166" s="169"/>
      <c r="B166" s="134"/>
      <c r="C166" s="537"/>
      <c r="D166" s="170"/>
      <c r="E166" s="734"/>
    </row>
    <row r="167" spans="1:5" ht="16.5" thickBot="1">
      <c r="A167" s="1275" t="s">
        <v>620</v>
      </c>
      <c r="B167" s="1276"/>
      <c r="C167" s="1276"/>
      <c r="D167" s="1277"/>
      <c r="E167" s="414">
        <f>E165+E163+E161+E158+E155+E150+E142+E135+E132+E130+E124+E122+E115+E109+E104</f>
        <v>79044.66</v>
      </c>
    </row>
    <row r="168" spans="1:5" ht="15.75">
      <c r="A168" s="172"/>
      <c r="B168" s="3"/>
      <c r="C168" s="423"/>
      <c r="D168" s="173"/>
      <c r="E168" s="4"/>
    </row>
    <row r="169" spans="1:5" ht="15.75">
      <c r="A169" s="172"/>
      <c r="B169" s="3"/>
      <c r="C169" s="423"/>
      <c r="D169" s="173"/>
      <c r="E169" s="4"/>
    </row>
    <row r="170" spans="1:5" ht="15.75">
      <c r="A170" s="1469" t="s">
        <v>1219</v>
      </c>
      <c r="B170" s="1470"/>
      <c r="C170" s="1470"/>
      <c r="D170" s="1470"/>
      <c r="E170" s="1471"/>
    </row>
    <row r="171" spans="1:5" ht="16.5" thickBot="1">
      <c r="A171" s="8"/>
      <c r="B171" s="174"/>
      <c r="C171" s="175"/>
      <c r="D171" s="173"/>
      <c r="E171" s="4"/>
    </row>
    <row r="172" spans="1:5" ht="16.5" thickBot="1">
      <c r="A172" s="2"/>
      <c r="B172" s="3"/>
      <c r="C172" s="132"/>
      <c r="D172" s="10" t="s">
        <v>501</v>
      </c>
      <c r="E172" s="410">
        <v>254327</v>
      </c>
    </row>
    <row r="173" spans="1:5" ht="32.25" thickBot="1">
      <c r="A173" s="2"/>
      <c r="B173" s="3"/>
      <c r="C173" s="132"/>
      <c r="D173" s="12" t="s">
        <v>502</v>
      </c>
      <c r="E173" s="375">
        <v>12000</v>
      </c>
    </row>
    <row r="174" spans="1:5" ht="16.5" thickBot="1">
      <c r="A174" s="2"/>
      <c r="B174" s="3"/>
      <c r="C174" s="132"/>
      <c r="D174" s="179" t="s">
        <v>503</v>
      </c>
      <c r="E174" s="735">
        <f>E207</f>
        <v>161706.99</v>
      </c>
    </row>
    <row r="175" spans="1:5" ht="15.75">
      <c r="A175" s="1503"/>
      <c r="B175" s="1504"/>
      <c r="C175" s="1504"/>
      <c r="D175" s="1505"/>
      <c r="E175" s="1507"/>
    </row>
    <row r="176" spans="1:5" ht="16.5" thickBot="1">
      <c r="A176" s="1509"/>
      <c r="B176" s="1510"/>
      <c r="C176" s="1510"/>
      <c r="D176" s="1506"/>
      <c r="E176" s="1508"/>
    </row>
    <row r="177" spans="1:5" ht="15.75" customHeight="1">
      <c r="A177" s="1478" t="s">
        <v>504</v>
      </c>
      <c r="B177" s="1478" t="s">
        <v>505</v>
      </c>
      <c r="C177" s="1478" t="s">
        <v>506</v>
      </c>
      <c r="D177" s="1478" t="s">
        <v>507</v>
      </c>
      <c r="E177" s="1488" t="s">
        <v>508</v>
      </c>
    </row>
    <row r="178" spans="1:5" ht="24" customHeight="1" thickBot="1">
      <c r="A178" s="1479"/>
      <c r="B178" s="1479"/>
      <c r="C178" s="1479"/>
      <c r="D178" s="1479"/>
      <c r="E178" s="1490"/>
    </row>
    <row r="179" spans="1:5" ht="80.25" customHeight="1" thickBot="1">
      <c r="A179" s="46" t="s">
        <v>1220</v>
      </c>
      <c r="B179" s="539" t="s">
        <v>1221</v>
      </c>
      <c r="C179" s="540" t="s">
        <v>1222</v>
      </c>
      <c r="D179" s="469">
        <v>24</v>
      </c>
      <c r="E179" s="736">
        <v>11295.17</v>
      </c>
    </row>
    <row r="180" spans="1:5" ht="16.5" thickBot="1">
      <c r="A180" s="1475" t="s">
        <v>520</v>
      </c>
      <c r="B180" s="1476"/>
      <c r="C180" s="1476"/>
      <c r="D180" s="1477"/>
      <c r="E180" s="374">
        <f>SUM(E179)</f>
        <v>11295.17</v>
      </c>
    </row>
    <row r="181" spans="1:5" ht="15.75">
      <c r="A181" s="1435" t="s">
        <v>1223</v>
      </c>
      <c r="B181" s="1441" t="s">
        <v>1224</v>
      </c>
      <c r="C181" s="541" t="s">
        <v>1225</v>
      </c>
      <c r="D181" s="542"/>
      <c r="E181" s="737">
        <v>28000</v>
      </c>
    </row>
    <row r="182" spans="1:5" ht="15.75" customHeight="1">
      <c r="A182" s="1436"/>
      <c r="B182" s="1459"/>
      <c r="C182" s="1514" t="s">
        <v>1226</v>
      </c>
      <c r="D182" s="1517">
        <v>26</v>
      </c>
      <c r="E182" s="1511">
        <v>12056.48</v>
      </c>
    </row>
    <row r="183" spans="1:5" ht="15.75">
      <c r="A183" s="1436"/>
      <c r="B183" s="1459"/>
      <c r="C183" s="1515"/>
      <c r="D183" s="1518"/>
      <c r="E183" s="1512"/>
    </row>
    <row r="184" spans="1:5" ht="58.5" customHeight="1" thickBot="1">
      <c r="A184" s="1474"/>
      <c r="B184" s="1442"/>
      <c r="C184" s="1516"/>
      <c r="D184" s="1519"/>
      <c r="E184" s="1513"/>
    </row>
    <row r="185" spans="1:5" ht="16.5" thickBot="1">
      <c r="A185" s="1475" t="s">
        <v>520</v>
      </c>
      <c r="B185" s="1476"/>
      <c r="C185" s="1476"/>
      <c r="D185" s="1477"/>
      <c r="E185" s="420">
        <f>SUM(E181:E184)</f>
        <v>40056.479999999996</v>
      </c>
    </row>
    <row r="186" spans="1:5" ht="95.25" thickBot="1">
      <c r="A186" s="40" t="s">
        <v>1227</v>
      </c>
      <c r="B186" s="426" t="s">
        <v>1221</v>
      </c>
      <c r="C186" s="449" t="s">
        <v>1228</v>
      </c>
      <c r="D186" s="469">
        <v>29</v>
      </c>
      <c r="E186" s="736">
        <v>11794.31</v>
      </c>
    </row>
    <row r="187" spans="1:5" ht="16.5" thickBot="1">
      <c r="A187" s="1475" t="s">
        <v>520</v>
      </c>
      <c r="B187" s="1476"/>
      <c r="C187" s="1476"/>
      <c r="D187" s="1477"/>
      <c r="E187" s="374">
        <f>SUM(E186)</f>
        <v>11794.31</v>
      </c>
    </row>
    <row r="188" spans="1:5" ht="122.25" customHeight="1" thickBot="1">
      <c r="A188" s="40" t="s">
        <v>1229</v>
      </c>
      <c r="B188" s="426" t="s">
        <v>1230</v>
      </c>
      <c r="C188" s="540" t="s">
        <v>1231</v>
      </c>
      <c r="D188" s="469">
        <v>23</v>
      </c>
      <c r="E188" s="736">
        <v>11104.45</v>
      </c>
    </row>
    <row r="189" spans="1:5" ht="16.5" thickBot="1">
      <c r="A189" s="1475" t="s">
        <v>520</v>
      </c>
      <c r="B189" s="1476"/>
      <c r="C189" s="1476"/>
      <c r="D189" s="1477"/>
      <c r="E189" s="374">
        <f>SUM(E188)</f>
        <v>11104.45</v>
      </c>
    </row>
    <row r="190" spans="1:5" ht="15.75" customHeight="1">
      <c r="A190" s="1435" t="s">
        <v>1232</v>
      </c>
      <c r="B190" s="1441" t="s">
        <v>1221</v>
      </c>
      <c r="C190" s="1520" t="s">
        <v>1233</v>
      </c>
      <c r="D190" s="1522">
        <v>24</v>
      </c>
      <c r="E190" s="1523">
        <v>12943.12</v>
      </c>
    </row>
    <row r="191" spans="1:5" ht="66" customHeight="1" thickBot="1">
      <c r="A191" s="1474"/>
      <c r="B191" s="1442"/>
      <c r="C191" s="1521"/>
      <c r="D191" s="1519"/>
      <c r="E191" s="1513"/>
    </row>
    <row r="192" spans="1:5" ht="16.5" thickBot="1">
      <c r="A192" s="1475" t="s">
        <v>520</v>
      </c>
      <c r="B192" s="1476"/>
      <c r="C192" s="1476"/>
      <c r="D192" s="1477"/>
      <c r="E192" s="738">
        <f>SUM(E190)</f>
        <v>12943.12</v>
      </c>
    </row>
    <row r="193" spans="1:5" ht="141" customHeight="1">
      <c r="A193" s="1435" t="s">
        <v>1234</v>
      </c>
      <c r="B193" s="1441" t="s">
        <v>1235</v>
      </c>
      <c r="C193" s="449" t="s">
        <v>1236</v>
      </c>
      <c r="D193" s="449">
        <v>24</v>
      </c>
      <c r="E193" s="739">
        <v>13212.54</v>
      </c>
    </row>
    <row r="194" spans="1:5" ht="31.5">
      <c r="A194" s="1436"/>
      <c r="B194" s="1459"/>
      <c r="C194" s="430" t="s">
        <v>1237</v>
      </c>
      <c r="D194" s="430"/>
      <c r="E194" s="740">
        <v>4800</v>
      </c>
    </row>
    <row r="195" spans="1:5" ht="30" customHeight="1" thickBot="1">
      <c r="A195" s="1474"/>
      <c r="B195" s="1442"/>
      <c r="C195" s="543" t="s">
        <v>698</v>
      </c>
      <c r="D195" s="430"/>
      <c r="E195" s="727">
        <v>15860</v>
      </c>
    </row>
    <row r="196" spans="1:5" ht="15.75" customHeight="1" thickBot="1">
      <c r="A196" s="1524" t="s">
        <v>520</v>
      </c>
      <c r="B196" s="1525"/>
      <c r="C196" s="1525"/>
      <c r="D196" s="1526"/>
      <c r="E196" s="420">
        <f>SUM(E193:E195)</f>
        <v>33872.54</v>
      </c>
    </row>
    <row r="197" spans="1:5" ht="32.25" customHeight="1">
      <c r="A197" s="1435" t="s">
        <v>1238</v>
      </c>
      <c r="B197" s="1441" t="s">
        <v>1239</v>
      </c>
      <c r="C197" s="1527" t="s">
        <v>1240</v>
      </c>
      <c r="D197" s="1522">
        <v>23</v>
      </c>
      <c r="E197" s="1523">
        <v>13144.1</v>
      </c>
    </row>
    <row r="198" spans="1:5" ht="27.75" customHeight="1">
      <c r="A198" s="1436"/>
      <c r="B198" s="1459"/>
      <c r="C198" s="1528"/>
      <c r="D198" s="1518"/>
      <c r="E198" s="1512"/>
    </row>
    <row r="199" spans="1:5" ht="42" customHeight="1" thickBot="1">
      <c r="A199" s="1474"/>
      <c r="B199" s="1442"/>
      <c r="C199" s="1529"/>
      <c r="D199" s="1519"/>
      <c r="E199" s="1513"/>
    </row>
    <row r="200" spans="1:5" ht="16.5" thickBot="1">
      <c r="A200" s="1475" t="s">
        <v>520</v>
      </c>
      <c r="B200" s="1476"/>
      <c r="C200" s="1476"/>
      <c r="D200" s="1477"/>
      <c r="E200" s="420">
        <f>SUM(E197)</f>
        <v>13144.1</v>
      </c>
    </row>
    <row r="201" spans="1:5" ht="27.75" customHeight="1">
      <c r="A201" s="1435" t="s">
        <v>1241</v>
      </c>
      <c r="B201" s="1441" t="s">
        <v>1242</v>
      </c>
      <c r="C201" s="1530" t="s">
        <v>1243</v>
      </c>
      <c r="D201" s="1522">
        <v>24</v>
      </c>
      <c r="E201" s="1523">
        <v>13839.14</v>
      </c>
    </row>
    <row r="202" spans="1:5" ht="46.5" customHeight="1" thickBot="1">
      <c r="A202" s="1474"/>
      <c r="B202" s="1442"/>
      <c r="C202" s="1531"/>
      <c r="D202" s="1519"/>
      <c r="E202" s="1513"/>
    </row>
    <row r="203" spans="1:5" ht="16.5" thickBot="1">
      <c r="A203" s="1475" t="s">
        <v>520</v>
      </c>
      <c r="B203" s="1476"/>
      <c r="C203" s="1476"/>
      <c r="D203" s="1477"/>
      <c r="E203" s="420">
        <f>SUM(E201)</f>
        <v>13839.14</v>
      </c>
    </row>
    <row r="204" spans="1:5" ht="75" customHeight="1" thickBot="1">
      <c r="A204" s="64" t="s">
        <v>1244</v>
      </c>
      <c r="B204" s="429" t="s">
        <v>1245</v>
      </c>
      <c r="C204" s="515" t="s">
        <v>1246</v>
      </c>
      <c r="D204" s="544">
        <v>23</v>
      </c>
      <c r="E204" s="739">
        <v>13657.68</v>
      </c>
    </row>
    <row r="205" spans="1:5" ht="16.5" thickBot="1">
      <c r="A205" s="1475" t="s">
        <v>520</v>
      </c>
      <c r="B205" s="1476"/>
      <c r="C205" s="1476"/>
      <c r="D205" s="1477"/>
      <c r="E205" s="420">
        <f>SUM(E204)</f>
        <v>13657.68</v>
      </c>
    </row>
    <row r="206" spans="1:5" ht="16.5" thickBot="1">
      <c r="A206" s="194"/>
      <c r="B206" s="118"/>
      <c r="C206" s="545"/>
      <c r="D206" s="171"/>
      <c r="E206" s="741"/>
    </row>
    <row r="207" spans="1:5" ht="16.5" thickBot="1">
      <c r="A207" s="1275" t="s">
        <v>620</v>
      </c>
      <c r="B207" s="1276"/>
      <c r="C207" s="1276"/>
      <c r="D207" s="1277"/>
      <c r="E207" s="421">
        <f>E205+E203+E200+E196+E192+E189+E187+E185+E180</f>
        <v>161706.99</v>
      </c>
    </row>
    <row r="208" spans="1:5" ht="15.75">
      <c r="A208" s="169"/>
      <c r="B208" s="134"/>
      <c r="C208" s="537"/>
      <c r="D208" s="170"/>
      <c r="E208" s="198"/>
    </row>
    <row r="209" spans="1:5" ht="15.75">
      <c r="A209" s="172"/>
      <c r="B209" s="3"/>
      <c r="C209" s="423"/>
      <c r="D209" s="9"/>
      <c r="E209" s="199"/>
    </row>
    <row r="210" spans="1:5" ht="15.75">
      <c r="A210" s="1484" t="s">
        <v>1247</v>
      </c>
      <c r="B210" s="1485"/>
      <c r="C210" s="1485"/>
      <c r="D210" s="1485"/>
      <c r="E210" s="1486"/>
    </row>
    <row r="211" spans="1:5" ht="16.5" thickBot="1">
      <c r="A211" s="172"/>
      <c r="B211" s="3"/>
      <c r="C211" s="423"/>
      <c r="D211" s="173"/>
      <c r="E211" s="4"/>
    </row>
    <row r="212" spans="1:5" ht="16.5" thickBot="1">
      <c r="A212" s="127"/>
      <c r="B212" s="128"/>
      <c r="C212" s="546"/>
      <c r="D212" s="201" t="s">
        <v>501</v>
      </c>
      <c r="E212" s="13">
        <v>437532.58</v>
      </c>
    </row>
    <row r="213" spans="1:5" ht="16.5" thickBot="1">
      <c r="A213" s="127"/>
      <c r="B213" s="128"/>
      <c r="C213" s="488"/>
      <c r="D213" s="201" t="s">
        <v>622</v>
      </c>
      <c r="E213" s="188">
        <f>E528</f>
        <v>248262.74000000005</v>
      </c>
    </row>
    <row r="214" spans="1:5" ht="16.5" thickBot="1">
      <c r="A214" s="127"/>
      <c r="B214" s="128"/>
      <c r="C214" s="488"/>
      <c r="D214" s="202"/>
      <c r="E214" s="203"/>
    </row>
    <row r="215" spans="1:5" ht="15.75" customHeight="1">
      <c r="A215" s="1478" t="s">
        <v>504</v>
      </c>
      <c r="B215" s="1478" t="s">
        <v>505</v>
      </c>
      <c r="C215" s="1542" t="s">
        <v>506</v>
      </c>
      <c r="D215" s="1478" t="s">
        <v>507</v>
      </c>
      <c r="E215" s="1532" t="s">
        <v>508</v>
      </c>
    </row>
    <row r="216" spans="1:5" ht="21" customHeight="1" thickBot="1">
      <c r="A216" s="1479"/>
      <c r="B216" s="1479"/>
      <c r="C216" s="1543"/>
      <c r="D216" s="1479"/>
      <c r="E216" s="1533"/>
    </row>
    <row r="217" spans="1:5" ht="31.5">
      <c r="A217" s="1407" t="s">
        <v>1248</v>
      </c>
      <c r="B217" s="1424" t="s">
        <v>1249</v>
      </c>
      <c r="C217" s="547" t="s">
        <v>1250</v>
      </c>
      <c r="D217" s="548">
        <v>1</v>
      </c>
      <c r="E217" s="549">
        <v>16050</v>
      </c>
    </row>
    <row r="218" spans="1:5" ht="15.75">
      <c r="A218" s="1408"/>
      <c r="B218" s="1425"/>
      <c r="C218" s="550" t="s">
        <v>1251</v>
      </c>
      <c r="D218" s="551">
        <v>1</v>
      </c>
      <c r="E218" s="552">
        <v>105.6</v>
      </c>
    </row>
    <row r="219" spans="1:5" ht="31.5">
      <c r="A219" s="1408"/>
      <c r="B219" s="1425"/>
      <c r="C219" s="550" t="s">
        <v>1252</v>
      </c>
      <c r="D219" s="551">
        <v>1</v>
      </c>
      <c r="E219" s="552">
        <v>576</v>
      </c>
    </row>
    <row r="220" spans="1:5" ht="31.5">
      <c r="A220" s="1408"/>
      <c r="B220" s="1425"/>
      <c r="C220" s="550" t="s">
        <v>1253</v>
      </c>
      <c r="D220" s="551">
        <v>1</v>
      </c>
      <c r="E220" s="552">
        <v>182.4</v>
      </c>
    </row>
    <row r="221" spans="1:5" ht="31.5">
      <c r="A221" s="1408"/>
      <c r="B221" s="1425"/>
      <c r="C221" s="550" t="s">
        <v>1254</v>
      </c>
      <c r="D221" s="551">
        <v>1</v>
      </c>
      <c r="E221" s="552">
        <v>163.2</v>
      </c>
    </row>
    <row r="222" spans="1:5" ht="15.75">
      <c r="A222" s="1408"/>
      <c r="B222" s="1425"/>
      <c r="C222" s="550" t="s">
        <v>1255</v>
      </c>
      <c r="D222" s="551">
        <v>1</v>
      </c>
      <c r="E222" s="552">
        <v>220.8</v>
      </c>
    </row>
    <row r="223" spans="1:5" ht="15.75">
      <c r="A223" s="1534"/>
      <c r="B223" s="1536"/>
      <c r="C223" s="550" t="s">
        <v>1256</v>
      </c>
      <c r="D223" s="551">
        <v>2</v>
      </c>
      <c r="E223" s="552">
        <v>38.62</v>
      </c>
    </row>
    <row r="224" spans="1:5" ht="31.5">
      <c r="A224" s="1534"/>
      <c r="B224" s="1536"/>
      <c r="C224" s="550" t="s">
        <v>1257</v>
      </c>
      <c r="D224" s="551">
        <v>1</v>
      </c>
      <c r="E224" s="552">
        <v>1322.18</v>
      </c>
    </row>
    <row r="225" spans="1:5" ht="15.75">
      <c r="A225" s="1535"/>
      <c r="B225" s="1537"/>
      <c r="C225" s="550" t="s">
        <v>1258</v>
      </c>
      <c r="D225" s="551">
        <v>1</v>
      </c>
      <c r="E225" s="552">
        <v>1319.98</v>
      </c>
    </row>
    <row r="226" spans="1:5" ht="31.5">
      <c r="A226" s="1534"/>
      <c r="B226" s="1536"/>
      <c r="C226" s="553" t="s">
        <v>1259</v>
      </c>
      <c r="D226" s="554">
        <v>1</v>
      </c>
      <c r="E226" s="555">
        <v>417.69</v>
      </c>
    </row>
    <row r="227" spans="1:5" ht="31.5">
      <c r="A227" s="1535"/>
      <c r="B227" s="1537"/>
      <c r="C227" s="553" t="s">
        <v>1260</v>
      </c>
      <c r="D227" s="554">
        <v>1</v>
      </c>
      <c r="E227" s="555">
        <v>160.75</v>
      </c>
    </row>
    <row r="228" spans="1:5" ht="15.75">
      <c r="A228" s="1534"/>
      <c r="B228" s="1536"/>
      <c r="C228" s="553" t="s">
        <v>1261</v>
      </c>
      <c r="D228" s="554">
        <v>1</v>
      </c>
      <c r="E228" s="555">
        <v>596.57</v>
      </c>
    </row>
    <row r="229" spans="1:5" ht="47.25">
      <c r="A229" s="1534"/>
      <c r="B229" s="1536"/>
      <c r="C229" s="553" t="s">
        <v>1262</v>
      </c>
      <c r="D229" s="554">
        <v>1</v>
      </c>
      <c r="E229" s="555">
        <v>78.62</v>
      </c>
    </row>
    <row r="230" spans="1:5" ht="15.75">
      <c r="A230" s="1535"/>
      <c r="B230" s="1537"/>
      <c r="C230" s="550" t="s">
        <v>1263</v>
      </c>
      <c r="D230" s="551">
        <v>1</v>
      </c>
      <c r="E230" s="552">
        <v>382.59</v>
      </c>
    </row>
    <row r="231" spans="1:5" ht="31.5">
      <c r="A231" s="1534"/>
      <c r="B231" s="1536"/>
      <c r="C231" s="550" t="s">
        <v>1264</v>
      </c>
      <c r="D231" s="551">
        <v>1</v>
      </c>
      <c r="E231" s="552">
        <v>1505.66</v>
      </c>
    </row>
    <row r="232" spans="1:5" ht="47.25">
      <c r="A232" s="1534"/>
      <c r="B232" s="1536"/>
      <c r="C232" s="527" t="s">
        <v>1265</v>
      </c>
      <c r="D232" s="551">
        <v>1</v>
      </c>
      <c r="E232" s="552">
        <v>996.85</v>
      </c>
    </row>
    <row r="233" spans="1:5" ht="32.25" thickBot="1">
      <c r="A233" s="1534"/>
      <c r="B233" s="1536"/>
      <c r="C233" s="556" t="s">
        <v>1266</v>
      </c>
      <c r="D233" s="557">
        <v>1</v>
      </c>
      <c r="E233" s="558">
        <v>1326.8</v>
      </c>
    </row>
    <row r="234" spans="1:5" ht="16.5" thickBot="1">
      <c r="A234" s="1538" t="s">
        <v>520</v>
      </c>
      <c r="B234" s="1539"/>
      <c r="C234" s="1540"/>
      <c r="D234" s="1541"/>
      <c r="E234" s="221">
        <f>SUM(E217:E233)</f>
        <v>25444.309999999994</v>
      </c>
    </row>
    <row r="235" spans="1:5" ht="15.75">
      <c r="A235" s="1407" t="s">
        <v>1267</v>
      </c>
      <c r="B235" s="1424" t="s">
        <v>1249</v>
      </c>
      <c r="C235" s="547" t="s">
        <v>1256</v>
      </c>
      <c r="D235" s="548">
        <v>2</v>
      </c>
      <c r="E235" s="559">
        <v>38.62</v>
      </c>
    </row>
    <row r="236" spans="1:5" ht="15.75">
      <c r="A236" s="1408"/>
      <c r="B236" s="1425"/>
      <c r="C236" s="550" t="s">
        <v>1268</v>
      </c>
      <c r="D236" s="551">
        <v>1</v>
      </c>
      <c r="E236" s="560">
        <v>1322.18</v>
      </c>
    </row>
    <row r="237" spans="1:5" ht="15.75">
      <c r="A237" s="1408"/>
      <c r="B237" s="1425"/>
      <c r="C237" s="550" t="s">
        <v>1269</v>
      </c>
      <c r="D237" s="551">
        <v>1</v>
      </c>
      <c r="E237" s="560">
        <v>939.05</v>
      </c>
    </row>
    <row r="238" spans="1:5" ht="15.75">
      <c r="A238" s="1408"/>
      <c r="B238" s="1425"/>
      <c r="C238" s="550" t="s">
        <v>1270</v>
      </c>
      <c r="D238" s="551">
        <v>1</v>
      </c>
      <c r="E238" s="560">
        <v>1524.99</v>
      </c>
    </row>
    <row r="239" spans="1:5" ht="31.5">
      <c r="A239" s="1408"/>
      <c r="B239" s="1425"/>
      <c r="C239" s="550" t="s">
        <v>1271</v>
      </c>
      <c r="D239" s="551">
        <v>2</v>
      </c>
      <c r="E239" s="560">
        <v>2653.6</v>
      </c>
    </row>
    <row r="240" spans="1:5" ht="32.25" thickBot="1">
      <c r="A240" s="1408"/>
      <c r="B240" s="1425"/>
      <c r="C240" s="508" t="s">
        <v>1272</v>
      </c>
      <c r="D240" s="557">
        <v>1</v>
      </c>
      <c r="E240" s="561">
        <v>1368.92</v>
      </c>
    </row>
    <row r="241" spans="1:5" ht="16.5" thickBot="1">
      <c r="A241" s="1544" t="s">
        <v>520</v>
      </c>
      <c r="B241" s="1545"/>
      <c r="C241" s="1545"/>
      <c r="D241" s="1546"/>
      <c r="E241" s="221">
        <f>SUM(E235:E240)</f>
        <v>7847.360000000001</v>
      </c>
    </row>
    <row r="242" spans="1:5" ht="31.5">
      <c r="A242" s="1405" t="s">
        <v>1273</v>
      </c>
      <c r="B242" s="1548" t="s">
        <v>1274</v>
      </c>
      <c r="C242" s="527" t="s">
        <v>1275</v>
      </c>
      <c r="D242" s="551">
        <v>1</v>
      </c>
      <c r="E242" s="549">
        <v>1368.92</v>
      </c>
    </row>
    <row r="243" spans="1:5" ht="15.75">
      <c r="A243" s="1547"/>
      <c r="B243" s="1549"/>
      <c r="C243" s="553" t="s">
        <v>1261</v>
      </c>
      <c r="D243" s="525">
        <v>1</v>
      </c>
      <c r="E243" s="563">
        <v>596.57</v>
      </c>
    </row>
    <row r="244" spans="1:5" ht="31.5">
      <c r="A244" s="1547"/>
      <c r="B244" s="1549"/>
      <c r="C244" s="553" t="s">
        <v>1276</v>
      </c>
      <c r="D244" s="525">
        <v>1</v>
      </c>
      <c r="E244" s="555">
        <v>1322.18</v>
      </c>
    </row>
    <row r="245" spans="1:5" ht="47.25">
      <c r="A245" s="1547"/>
      <c r="B245" s="1549"/>
      <c r="C245" s="553" t="s">
        <v>1262</v>
      </c>
      <c r="D245" s="525">
        <v>1</v>
      </c>
      <c r="E245" s="555">
        <v>78.62</v>
      </c>
    </row>
    <row r="246" spans="1:5" ht="31.5">
      <c r="A246" s="1547"/>
      <c r="B246" s="1549"/>
      <c r="C246" s="553" t="s">
        <v>1277</v>
      </c>
      <c r="D246" s="525">
        <v>1</v>
      </c>
      <c r="E246" s="555">
        <v>915.04</v>
      </c>
    </row>
    <row r="247" spans="1:5" ht="15.75">
      <c r="A247" s="1547"/>
      <c r="B247" s="1549"/>
      <c r="C247" s="553" t="s">
        <v>1256</v>
      </c>
      <c r="D247" s="525">
        <v>1</v>
      </c>
      <c r="E247" s="555">
        <v>19.31</v>
      </c>
    </row>
    <row r="248" spans="1:5" ht="31.5">
      <c r="A248" s="1547"/>
      <c r="B248" s="1549"/>
      <c r="C248" s="553" t="s">
        <v>1278</v>
      </c>
      <c r="D248" s="525">
        <v>1</v>
      </c>
      <c r="E248" s="555">
        <v>1322.18</v>
      </c>
    </row>
    <row r="249" spans="1:5" ht="48" thickBot="1">
      <c r="A249" s="1547"/>
      <c r="B249" s="1549"/>
      <c r="C249" s="527" t="s">
        <v>1265</v>
      </c>
      <c r="D249" s="551">
        <v>1</v>
      </c>
      <c r="E249" s="558">
        <v>996.85</v>
      </c>
    </row>
    <row r="250" spans="1:5" ht="16.5" thickBot="1">
      <c r="A250" s="1544" t="s">
        <v>520</v>
      </c>
      <c r="B250" s="1550"/>
      <c r="C250" s="1550"/>
      <c r="D250" s="1551"/>
      <c r="E250" s="564">
        <f>SUM(E242:E249)</f>
        <v>6619.670000000001</v>
      </c>
    </row>
    <row r="251" spans="1:5" ht="31.5">
      <c r="A251" s="1405" t="s">
        <v>1279</v>
      </c>
      <c r="B251" s="1548" t="s">
        <v>1280</v>
      </c>
      <c r="C251" s="527" t="s">
        <v>1281</v>
      </c>
      <c r="D251" s="551">
        <v>2</v>
      </c>
      <c r="E251" s="549">
        <v>2737.84</v>
      </c>
    </row>
    <row r="252" spans="1:5" ht="31.5">
      <c r="A252" s="1547"/>
      <c r="B252" s="1549"/>
      <c r="C252" s="553" t="s">
        <v>1276</v>
      </c>
      <c r="D252" s="525">
        <v>1</v>
      </c>
      <c r="E252" s="563">
        <v>1322.18</v>
      </c>
    </row>
    <row r="253" spans="1:5" ht="31.5">
      <c r="A253" s="1547"/>
      <c r="B253" s="1549"/>
      <c r="C253" s="553" t="s">
        <v>1266</v>
      </c>
      <c r="D253" s="525">
        <v>1</v>
      </c>
      <c r="E253" s="555">
        <v>1326.8</v>
      </c>
    </row>
    <row r="254" spans="1:5" ht="31.5">
      <c r="A254" s="1547"/>
      <c r="B254" s="1549"/>
      <c r="C254" s="553" t="s">
        <v>1277</v>
      </c>
      <c r="D254" s="525">
        <v>1</v>
      </c>
      <c r="E254" s="555">
        <v>915.04</v>
      </c>
    </row>
    <row r="255" spans="1:5" ht="15.75">
      <c r="A255" s="1547"/>
      <c r="B255" s="1549"/>
      <c r="C255" s="553" t="s">
        <v>1256</v>
      </c>
      <c r="D255" s="525">
        <v>1</v>
      </c>
      <c r="E255" s="555">
        <v>19.31</v>
      </c>
    </row>
    <row r="256" spans="1:5" ht="47.25">
      <c r="A256" s="1547"/>
      <c r="B256" s="1549"/>
      <c r="C256" s="553" t="s">
        <v>1262</v>
      </c>
      <c r="D256" s="525">
        <v>1</v>
      </c>
      <c r="E256" s="555">
        <v>78.62</v>
      </c>
    </row>
    <row r="257" spans="1:5" ht="15.75">
      <c r="A257" s="1547"/>
      <c r="B257" s="1549"/>
      <c r="C257" s="553" t="s">
        <v>1282</v>
      </c>
      <c r="D257" s="525">
        <v>2</v>
      </c>
      <c r="E257" s="555">
        <v>231.66</v>
      </c>
    </row>
    <row r="258" spans="1:5" ht="19.5" customHeight="1">
      <c r="A258" s="1547"/>
      <c r="B258" s="1549"/>
      <c r="C258" s="553" t="s">
        <v>1283</v>
      </c>
      <c r="D258" s="525">
        <v>2</v>
      </c>
      <c r="E258" s="555">
        <v>253.44</v>
      </c>
    </row>
    <row r="259" spans="1:5" ht="19.5" customHeight="1">
      <c r="A259" s="1547"/>
      <c r="B259" s="1549"/>
      <c r="C259" s="527" t="s">
        <v>1284</v>
      </c>
      <c r="D259" s="551">
        <v>1</v>
      </c>
      <c r="E259" s="552">
        <v>207.08</v>
      </c>
    </row>
    <row r="260" spans="1:5" ht="20.25" customHeight="1">
      <c r="A260" s="1547"/>
      <c r="B260" s="1549"/>
      <c r="C260" s="527" t="s">
        <v>1285</v>
      </c>
      <c r="D260" s="551">
        <v>1</v>
      </c>
      <c r="E260" s="552">
        <v>545.03</v>
      </c>
    </row>
    <row r="261" spans="1:5" ht="22.5" customHeight="1" thickBot="1">
      <c r="A261" s="1547"/>
      <c r="B261" s="1549"/>
      <c r="C261" s="527" t="s">
        <v>1286</v>
      </c>
      <c r="D261" s="551">
        <v>1</v>
      </c>
      <c r="E261" s="558">
        <v>737.95</v>
      </c>
    </row>
    <row r="262" spans="1:5" ht="16.5" thickBot="1">
      <c r="A262" s="1544" t="s">
        <v>520</v>
      </c>
      <c r="B262" s="1550"/>
      <c r="C262" s="1550"/>
      <c r="D262" s="1551"/>
      <c r="E262" s="565">
        <f>SUM(E251:E261)</f>
        <v>8374.95</v>
      </c>
    </row>
    <row r="263" spans="1:5" ht="15.75">
      <c r="A263" s="1552" t="s">
        <v>1287</v>
      </c>
      <c r="B263" s="1424" t="s">
        <v>1288</v>
      </c>
      <c r="C263" s="566" t="s">
        <v>1289</v>
      </c>
      <c r="D263" s="548">
        <v>16</v>
      </c>
      <c r="E263" s="549">
        <v>3784</v>
      </c>
    </row>
    <row r="264" spans="1:5" ht="31.5">
      <c r="A264" s="1553"/>
      <c r="B264" s="1425"/>
      <c r="C264" s="507" t="s">
        <v>1290</v>
      </c>
      <c r="D264" s="551">
        <v>10</v>
      </c>
      <c r="E264" s="552">
        <v>2561</v>
      </c>
    </row>
    <row r="265" spans="1:5" ht="15.75">
      <c r="A265" s="1553"/>
      <c r="B265" s="1425"/>
      <c r="C265" s="527" t="s">
        <v>1291</v>
      </c>
      <c r="D265" s="551">
        <v>1</v>
      </c>
      <c r="E265" s="552">
        <v>12.8</v>
      </c>
    </row>
    <row r="266" spans="1:5" ht="31.5">
      <c r="A266" s="1553"/>
      <c r="B266" s="1425"/>
      <c r="C266" s="527" t="s">
        <v>1292</v>
      </c>
      <c r="D266" s="551">
        <v>3</v>
      </c>
      <c r="E266" s="552">
        <v>585.6</v>
      </c>
    </row>
    <row r="267" spans="1:5" ht="31.5">
      <c r="A267" s="1553"/>
      <c r="B267" s="1425"/>
      <c r="C267" s="527" t="s">
        <v>1293</v>
      </c>
      <c r="D267" s="551">
        <v>10</v>
      </c>
      <c r="E267" s="552">
        <v>656</v>
      </c>
    </row>
    <row r="268" spans="1:5" ht="31.5">
      <c r="A268" s="1553"/>
      <c r="B268" s="1425"/>
      <c r="C268" s="527" t="s">
        <v>1294</v>
      </c>
      <c r="D268" s="551">
        <v>10</v>
      </c>
      <c r="E268" s="552">
        <v>552</v>
      </c>
    </row>
    <row r="269" spans="1:5" ht="31.5">
      <c r="A269" s="1553"/>
      <c r="B269" s="1425"/>
      <c r="C269" s="527" t="s">
        <v>1295</v>
      </c>
      <c r="D269" s="551">
        <v>1</v>
      </c>
      <c r="E269" s="552">
        <v>33.6</v>
      </c>
    </row>
    <row r="270" spans="1:5" ht="27.75" customHeight="1">
      <c r="A270" s="1553"/>
      <c r="B270" s="1425"/>
      <c r="C270" s="527" t="s">
        <v>1296</v>
      </c>
      <c r="D270" s="551">
        <v>7</v>
      </c>
      <c r="E270" s="552">
        <v>660.8</v>
      </c>
    </row>
    <row r="271" spans="1:5" ht="31.5">
      <c r="A271" s="1553"/>
      <c r="B271" s="1425"/>
      <c r="C271" s="553" t="s">
        <v>1297</v>
      </c>
      <c r="D271" s="525">
        <v>1</v>
      </c>
      <c r="E271" s="555">
        <v>48.8</v>
      </c>
    </row>
    <row r="272" spans="1:5" ht="31.5">
      <c r="A272" s="1553"/>
      <c r="B272" s="1425"/>
      <c r="C272" s="527" t="s">
        <v>1298</v>
      </c>
      <c r="D272" s="551">
        <v>1</v>
      </c>
      <c r="E272" s="552">
        <v>84</v>
      </c>
    </row>
    <row r="273" spans="1:5" ht="31.5">
      <c r="A273" s="1553"/>
      <c r="B273" s="1425"/>
      <c r="C273" s="527" t="s">
        <v>1299</v>
      </c>
      <c r="D273" s="551">
        <v>3</v>
      </c>
      <c r="E273" s="552">
        <v>120</v>
      </c>
    </row>
    <row r="274" spans="1:5" ht="31.5">
      <c r="A274" s="1553"/>
      <c r="B274" s="1425"/>
      <c r="C274" s="527" t="s">
        <v>1300</v>
      </c>
      <c r="D274" s="551">
        <v>1</v>
      </c>
      <c r="E274" s="552">
        <v>55.2</v>
      </c>
    </row>
    <row r="275" spans="1:5" ht="31.5">
      <c r="A275" s="1553"/>
      <c r="B275" s="1425"/>
      <c r="C275" s="527" t="s">
        <v>1301</v>
      </c>
      <c r="D275" s="551">
        <v>3</v>
      </c>
      <c r="E275" s="552">
        <v>136.8</v>
      </c>
    </row>
    <row r="276" spans="1:5" ht="47.25">
      <c r="A276" s="1554"/>
      <c r="B276" s="1537"/>
      <c r="C276" s="527" t="s">
        <v>1302</v>
      </c>
      <c r="D276" s="551">
        <v>1</v>
      </c>
      <c r="E276" s="552">
        <v>1368.92</v>
      </c>
    </row>
    <row r="277" spans="1:5" ht="31.5">
      <c r="A277" s="1554"/>
      <c r="B277" s="1537"/>
      <c r="C277" s="527" t="s">
        <v>1303</v>
      </c>
      <c r="D277" s="551">
        <v>1</v>
      </c>
      <c r="E277" s="552">
        <v>1326.8</v>
      </c>
    </row>
    <row r="278" spans="1:5" ht="31.5">
      <c r="A278" s="1554"/>
      <c r="B278" s="1537"/>
      <c r="C278" s="527" t="s">
        <v>1304</v>
      </c>
      <c r="D278" s="551">
        <v>1</v>
      </c>
      <c r="E278" s="552">
        <v>996.85</v>
      </c>
    </row>
    <row r="279" spans="1:5" ht="47.25">
      <c r="A279" s="1554"/>
      <c r="B279" s="1537"/>
      <c r="C279" s="527" t="s">
        <v>1265</v>
      </c>
      <c r="D279" s="551">
        <v>1</v>
      </c>
      <c r="E279" s="552">
        <v>996.85</v>
      </c>
    </row>
    <row r="280" spans="1:5" ht="31.5">
      <c r="A280" s="1554"/>
      <c r="B280" s="1537"/>
      <c r="C280" s="567" t="s">
        <v>1260</v>
      </c>
      <c r="D280" s="568">
        <v>1</v>
      </c>
      <c r="E280" s="569">
        <v>160.75</v>
      </c>
    </row>
    <row r="281" spans="1:5" ht="15.75">
      <c r="A281" s="1554"/>
      <c r="B281" s="1537"/>
      <c r="C281" s="527" t="s">
        <v>1305</v>
      </c>
      <c r="D281" s="551">
        <v>1</v>
      </c>
      <c r="E281" s="552">
        <v>650.78</v>
      </c>
    </row>
    <row r="282" spans="1:5" ht="15.75">
      <c r="A282" s="1554"/>
      <c r="B282" s="1537"/>
      <c r="C282" s="527" t="s">
        <v>1256</v>
      </c>
      <c r="D282" s="551">
        <v>2</v>
      </c>
      <c r="E282" s="552">
        <v>38.62</v>
      </c>
    </row>
    <row r="283" spans="1:5" ht="31.5">
      <c r="A283" s="1554"/>
      <c r="B283" s="1537"/>
      <c r="C283" s="527" t="s">
        <v>1306</v>
      </c>
      <c r="D283" s="551">
        <v>1</v>
      </c>
      <c r="E283" s="552">
        <v>799.58</v>
      </c>
    </row>
    <row r="284" spans="1:5" ht="31.5">
      <c r="A284" s="1554"/>
      <c r="B284" s="1537"/>
      <c r="C284" s="527" t="s">
        <v>1307</v>
      </c>
      <c r="D284" s="551">
        <v>1</v>
      </c>
      <c r="E284" s="552">
        <v>967.54</v>
      </c>
    </row>
    <row r="285" spans="1:5" ht="31.5">
      <c r="A285" s="1555"/>
      <c r="B285" s="1537"/>
      <c r="C285" s="570" t="s">
        <v>1308</v>
      </c>
      <c r="D285" s="571">
        <v>1</v>
      </c>
      <c r="E285" s="572">
        <v>1322.18</v>
      </c>
    </row>
    <row r="286" spans="1:5" ht="15.75" customHeight="1">
      <c r="A286" s="1555"/>
      <c r="B286" s="1537"/>
      <c r="C286" s="570" t="s">
        <v>1309</v>
      </c>
      <c r="D286" s="571">
        <v>2</v>
      </c>
      <c r="E286" s="572">
        <v>2644.36</v>
      </c>
    </row>
    <row r="287" spans="1:5" ht="36" customHeight="1" thickBot="1">
      <c r="A287" s="1556"/>
      <c r="B287" s="1557"/>
      <c r="C287" s="573" t="s">
        <v>1310</v>
      </c>
      <c r="D287" s="557">
        <v>1</v>
      </c>
      <c r="E287" s="558">
        <v>264.44</v>
      </c>
    </row>
    <row r="288" spans="1:5" ht="16.5" thickBot="1">
      <c r="A288" s="1558" t="s">
        <v>520</v>
      </c>
      <c r="B288" s="1559"/>
      <c r="C288" s="1559"/>
      <c r="D288" s="1560"/>
      <c r="E288" s="574">
        <f>SUM(E263:E287)</f>
        <v>20828.27</v>
      </c>
    </row>
    <row r="289" spans="1:5" ht="31.5">
      <c r="A289" s="1405" t="s">
        <v>1311</v>
      </c>
      <c r="B289" s="1548" t="s">
        <v>1288</v>
      </c>
      <c r="C289" s="527" t="s">
        <v>1281</v>
      </c>
      <c r="D289" s="551">
        <v>1</v>
      </c>
      <c r="E289" s="552">
        <v>1368.92</v>
      </c>
    </row>
    <row r="290" spans="1:5" ht="15.75">
      <c r="A290" s="1547"/>
      <c r="B290" s="1549"/>
      <c r="C290" s="553" t="s">
        <v>1268</v>
      </c>
      <c r="D290" s="554">
        <v>1</v>
      </c>
      <c r="E290" s="555">
        <v>1322.18</v>
      </c>
    </row>
    <row r="291" spans="1:5" ht="15.75">
      <c r="A291" s="1547"/>
      <c r="B291" s="1549"/>
      <c r="C291" s="553" t="s">
        <v>1312</v>
      </c>
      <c r="D291" s="554">
        <v>1</v>
      </c>
      <c r="E291" s="555">
        <v>176.89</v>
      </c>
    </row>
    <row r="292" spans="1:5" ht="15.75">
      <c r="A292" s="1547"/>
      <c r="B292" s="1549"/>
      <c r="C292" s="553" t="s">
        <v>1256</v>
      </c>
      <c r="D292" s="554">
        <v>2</v>
      </c>
      <c r="E292" s="555">
        <v>38.62</v>
      </c>
    </row>
    <row r="293" spans="1:5" ht="15.75" customHeight="1">
      <c r="A293" s="1547"/>
      <c r="B293" s="1549"/>
      <c r="C293" s="553" t="s">
        <v>1262</v>
      </c>
      <c r="D293" s="554">
        <v>1</v>
      </c>
      <c r="E293" s="555">
        <v>78.62</v>
      </c>
    </row>
    <row r="294" spans="1:5" ht="16.5" customHeight="1">
      <c r="A294" s="1547"/>
      <c r="B294" s="1549"/>
      <c r="C294" s="553" t="s">
        <v>1313</v>
      </c>
      <c r="D294" s="554">
        <v>1</v>
      </c>
      <c r="E294" s="555">
        <v>996.85</v>
      </c>
    </row>
    <row r="295" spans="1:5" ht="32.25" thickBot="1">
      <c r="A295" s="1561"/>
      <c r="B295" s="1549"/>
      <c r="C295" s="553" t="s">
        <v>1314</v>
      </c>
      <c r="D295" s="554">
        <v>1</v>
      </c>
      <c r="E295" s="555">
        <v>1322.18</v>
      </c>
    </row>
    <row r="296" spans="1:5" ht="16.5" thickBot="1">
      <c r="A296" s="1544" t="s">
        <v>520</v>
      </c>
      <c r="B296" s="1562"/>
      <c r="C296" s="1562"/>
      <c r="D296" s="1563"/>
      <c r="E296" s="188">
        <f>SUM(E289:E295)</f>
        <v>5304.26</v>
      </c>
    </row>
    <row r="297" spans="1:5" ht="31.5">
      <c r="A297" s="1405" t="s">
        <v>1315</v>
      </c>
      <c r="B297" s="1548" t="s">
        <v>1288</v>
      </c>
      <c r="C297" s="511" t="s">
        <v>1316</v>
      </c>
      <c r="D297" s="575">
        <v>1</v>
      </c>
      <c r="E297" s="576">
        <v>1505.79</v>
      </c>
    </row>
    <row r="298" spans="1:5" ht="47.25">
      <c r="A298" s="1547"/>
      <c r="B298" s="1549"/>
      <c r="C298" s="527" t="s">
        <v>1265</v>
      </c>
      <c r="D298" s="551">
        <v>1</v>
      </c>
      <c r="E298" s="552">
        <v>996.85</v>
      </c>
    </row>
    <row r="299" spans="1:5" ht="31.5">
      <c r="A299" s="1547"/>
      <c r="B299" s="1549"/>
      <c r="C299" s="553" t="s">
        <v>1259</v>
      </c>
      <c r="D299" s="554">
        <v>1</v>
      </c>
      <c r="E299" s="555">
        <v>417.69</v>
      </c>
    </row>
    <row r="300" spans="1:5" ht="31.5">
      <c r="A300" s="1547"/>
      <c r="B300" s="1549"/>
      <c r="C300" s="553" t="s">
        <v>1317</v>
      </c>
      <c r="D300" s="554">
        <v>1</v>
      </c>
      <c r="E300" s="555">
        <v>1052.37</v>
      </c>
    </row>
    <row r="301" spans="1:5" ht="15.75">
      <c r="A301" s="1547"/>
      <c r="B301" s="1549"/>
      <c r="C301" s="553" t="s">
        <v>1318</v>
      </c>
      <c r="D301" s="554">
        <v>1</v>
      </c>
      <c r="E301" s="555">
        <v>459.94</v>
      </c>
    </row>
    <row r="302" spans="1:5" ht="15.75">
      <c r="A302" s="1547"/>
      <c r="B302" s="1549"/>
      <c r="C302" s="553" t="s">
        <v>1256</v>
      </c>
      <c r="D302" s="554">
        <v>3</v>
      </c>
      <c r="E302" s="555">
        <v>57.93</v>
      </c>
    </row>
    <row r="303" spans="1:5" ht="32.25" thickBot="1">
      <c r="A303" s="1561"/>
      <c r="B303" s="1549"/>
      <c r="C303" s="553" t="s">
        <v>1319</v>
      </c>
      <c r="D303" s="554">
        <v>3</v>
      </c>
      <c r="E303" s="555">
        <v>3966.54</v>
      </c>
    </row>
    <row r="304" spans="1:5" ht="15.75" customHeight="1" thickBot="1">
      <c r="A304" s="1544" t="s">
        <v>520</v>
      </c>
      <c r="B304" s="1562"/>
      <c r="C304" s="1562"/>
      <c r="D304" s="1563"/>
      <c r="E304" s="188">
        <f>SUM(E297:E303)</f>
        <v>8457.11</v>
      </c>
    </row>
    <row r="305" spans="1:5" ht="15.75" customHeight="1">
      <c r="A305" s="1405" t="s">
        <v>1320</v>
      </c>
      <c r="B305" s="1548" t="s">
        <v>1288</v>
      </c>
      <c r="C305" s="527" t="s">
        <v>1302</v>
      </c>
      <c r="D305" s="551">
        <v>1</v>
      </c>
      <c r="E305" s="552">
        <v>1368.92</v>
      </c>
    </row>
    <row r="306" spans="1:5" ht="31.5">
      <c r="A306" s="1547"/>
      <c r="B306" s="1549"/>
      <c r="C306" s="527" t="s">
        <v>1303</v>
      </c>
      <c r="D306" s="551">
        <v>1</v>
      </c>
      <c r="E306" s="552">
        <v>1326.8</v>
      </c>
    </row>
    <row r="307" spans="1:5" ht="31.5">
      <c r="A307" s="1547"/>
      <c r="B307" s="1549"/>
      <c r="C307" s="553" t="s">
        <v>1321</v>
      </c>
      <c r="D307" s="554">
        <v>1</v>
      </c>
      <c r="E307" s="555">
        <v>1152.9</v>
      </c>
    </row>
    <row r="308" spans="1:5" ht="15.75">
      <c r="A308" s="1547"/>
      <c r="B308" s="1549"/>
      <c r="C308" s="553" t="s">
        <v>1322</v>
      </c>
      <c r="D308" s="554">
        <v>1</v>
      </c>
      <c r="E308" s="555">
        <v>124.8</v>
      </c>
    </row>
    <row r="309" spans="1:5" ht="31.5">
      <c r="A309" s="1547"/>
      <c r="B309" s="1549"/>
      <c r="C309" s="527" t="s">
        <v>1323</v>
      </c>
      <c r="D309" s="551">
        <v>1</v>
      </c>
      <c r="E309" s="552">
        <v>118.63</v>
      </c>
    </row>
    <row r="310" spans="1:5" ht="15.75">
      <c r="A310" s="1547"/>
      <c r="B310" s="1549"/>
      <c r="C310" s="553" t="s">
        <v>1283</v>
      </c>
      <c r="D310" s="554">
        <v>1</v>
      </c>
      <c r="E310" s="555">
        <v>157.95</v>
      </c>
    </row>
    <row r="311" spans="1:5" ht="15.75">
      <c r="A311" s="1547"/>
      <c r="B311" s="1549"/>
      <c r="C311" s="553" t="s">
        <v>1261</v>
      </c>
      <c r="D311" s="554">
        <v>1</v>
      </c>
      <c r="E311" s="555">
        <v>596.57</v>
      </c>
    </row>
    <row r="312" spans="1:5" ht="32.25" thickBot="1">
      <c r="A312" s="1561"/>
      <c r="B312" s="1549"/>
      <c r="C312" s="553" t="s">
        <v>1324</v>
      </c>
      <c r="D312" s="554">
        <v>1</v>
      </c>
      <c r="E312" s="555">
        <v>854.24</v>
      </c>
    </row>
    <row r="313" spans="1:5" ht="16.5" thickBot="1">
      <c r="A313" s="1544" t="s">
        <v>520</v>
      </c>
      <c r="B313" s="1562"/>
      <c r="C313" s="1564"/>
      <c r="D313" s="1565"/>
      <c r="E313" s="577">
        <f>SUM(E305:E312)</f>
        <v>5700.81</v>
      </c>
    </row>
    <row r="314" spans="1:5" ht="31.5">
      <c r="A314" s="1407" t="s">
        <v>1325</v>
      </c>
      <c r="B314" s="1424" t="s">
        <v>1326</v>
      </c>
      <c r="C314" s="566" t="s">
        <v>1327</v>
      </c>
      <c r="D314" s="548">
        <v>16</v>
      </c>
      <c r="E314" s="549">
        <v>3784</v>
      </c>
    </row>
    <row r="315" spans="1:5" ht="31.5">
      <c r="A315" s="1408"/>
      <c r="B315" s="1425"/>
      <c r="C315" s="527" t="s">
        <v>1328</v>
      </c>
      <c r="D315" s="551">
        <v>5</v>
      </c>
      <c r="E315" s="552">
        <v>6450</v>
      </c>
    </row>
    <row r="316" spans="1:5" ht="47.25">
      <c r="A316" s="1534"/>
      <c r="B316" s="1536"/>
      <c r="C316" s="527" t="s">
        <v>1302</v>
      </c>
      <c r="D316" s="551">
        <v>1</v>
      </c>
      <c r="E316" s="552">
        <v>1368.92</v>
      </c>
    </row>
    <row r="317" spans="1:5" ht="15.75">
      <c r="A317" s="1534"/>
      <c r="B317" s="1536"/>
      <c r="C317" s="550" t="s">
        <v>1313</v>
      </c>
      <c r="D317" s="551">
        <v>1</v>
      </c>
      <c r="E317" s="552">
        <v>996.85</v>
      </c>
    </row>
    <row r="318" spans="1:5" ht="31.5">
      <c r="A318" s="1534"/>
      <c r="B318" s="1536"/>
      <c r="C318" s="527" t="s">
        <v>1329</v>
      </c>
      <c r="D318" s="551">
        <v>1</v>
      </c>
      <c r="E318" s="552">
        <v>1322.18</v>
      </c>
    </row>
    <row r="319" spans="1:5" ht="15.75">
      <c r="A319" s="1534"/>
      <c r="B319" s="1536"/>
      <c r="C319" s="527" t="s">
        <v>1256</v>
      </c>
      <c r="D319" s="551">
        <v>1</v>
      </c>
      <c r="E319" s="552">
        <v>19.31</v>
      </c>
    </row>
    <row r="320" spans="1:5" ht="15.75" customHeight="1" thickBot="1">
      <c r="A320" s="1535"/>
      <c r="B320" s="1537"/>
      <c r="C320" s="567" t="s">
        <v>1260</v>
      </c>
      <c r="D320" s="568">
        <v>1</v>
      </c>
      <c r="E320" s="569">
        <v>160.75</v>
      </c>
    </row>
    <row r="321" spans="1:5" ht="16.5" customHeight="1" thickBot="1">
      <c r="A321" s="1544" t="s">
        <v>520</v>
      </c>
      <c r="B321" s="1550"/>
      <c r="C321" s="1550"/>
      <c r="D321" s="1551"/>
      <c r="E321" s="221">
        <f>SUM(E314:E320)</f>
        <v>14102.01</v>
      </c>
    </row>
    <row r="322" spans="1:5" ht="31.5">
      <c r="A322" s="1405" t="s">
        <v>1330</v>
      </c>
      <c r="B322" s="1548" t="s">
        <v>1326</v>
      </c>
      <c r="C322" s="527" t="s">
        <v>1281</v>
      </c>
      <c r="D322" s="551">
        <v>1</v>
      </c>
      <c r="E322" s="552">
        <v>1368.92</v>
      </c>
    </row>
    <row r="323" spans="1:5" ht="31.5">
      <c r="A323" s="1547"/>
      <c r="B323" s="1549"/>
      <c r="C323" s="553" t="s">
        <v>1323</v>
      </c>
      <c r="D323" s="554">
        <v>1</v>
      </c>
      <c r="E323" s="555">
        <v>118.63</v>
      </c>
    </row>
    <row r="324" spans="1:5" ht="31.5">
      <c r="A324" s="1547"/>
      <c r="B324" s="1549"/>
      <c r="C324" s="553" t="s">
        <v>1331</v>
      </c>
      <c r="D324" s="554">
        <v>2</v>
      </c>
      <c r="E324" s="555">
        <v>2653.6</v>
      </c>
    </row>
    <row r="325" spans="1:5" ht="31.5">
      <c r="A325" s="1547"/>
      <c r="B325" s="1549"/>
      <c r="C325" s="578" t="s">
        <v>1277</v>
      </c>
      <c r="D325" s="554">
        <v>1</v>
      </c>
      <c r="E325" s="555">
        <v>915.04</v>
      </c>
    </row>
    <row r="326" spans="1:5" ht="15.75">
      <c r="A326" s="1547"/>
      <c r="B326" s="1549"/>
      <c r="C326" s="553" t="s">
        <v>1256</v>
      </c>
      <c r="D326" s="554">
        <v>1</v>
      </c>
      <c r="E326" s="552">
        <v>19.31</v>
      </c>
    </row>
    <row r="327" spans="1:5" ht="15.75">
      <c r="A327" s="1547"/>
      <c r="B327" s="1549"/>
      <c r="C327" s="553" t="s">
        <v>1313</v>
      </c>
      <c r="D327" s="554">
        <v>1</v>
      </c>
      <c r="E327" s="555">
        <v>996.85</v>
      </c>
    </row>
    <row r="328" spans="1:5" ht="32.25" thickBot="1">
      <c r="A328" s="1547"/>
      <c r="B328" s="1549"/>
      <c r="C328" s="553" t="s">
        <v>1332</v>
      </c>
      <c r="D328" s="554">
        <v>1</v>
      </c>
      <c r="E328" s="555">
        <v>1152.9</v>
      </c>
    </row>
    <row r="329" spans="1:5" ht="16.5" thickBot="1">
      <c r="A329" s="1544" t="s">
        <v>520</v>
      </c>
      <c r="B329" s="1562"/>
      <c r="C329" s="1562"/>
      <c r="D329" s="1563"/>
      <c r="E329" s="188">
        <f>SUM(E322:E328)</f>
        <v>7225.25</v>
      </c>
    </row>
    <row r="330" spans="1:5" ht="47.25">
      <c r="A330" s="1405" t="s">
        <v>1333</v>
      </c>
      <c r="B330" s="1548" t="s">
        <v>1334</v>
      </c>
      <c r="C330" s="527" t="s">
        <v>1302</v>
      </c>
      <c r="D330" s="551">
        <v>1</v>
      </c>
      <c r="E330" s="552">
        <v>1368.92</v>
      </c>
    </row>
    <row r="331" spans="1:5" ht="47.25">
      <c r="A331" s="1547"/>
      <c r="B331" s="1549"/>
      <c r="C331" s="527" t="s">
        <v>1265</v>
      </c>
      <c r="D331" s="551">
        <v>1</v>
      </c>
      <c r="E331" s="552">
        <v>996.85</v>
      </c>
    </row>
    <row r="332" spans="1:5" ht="31.5">
      <c r="A332" s="1547"/>
      <c r="B332" s="1549"/>
      <c r="C332" s="553" t="s">
        <v>1335</v>
      </c>
      <c r="D332" s="554">
        <v>1</v>
      </c>
      <c r="E332" s="555">
        <v>1280.99</v>
      </c>
    </row>
    <row r="333" spans="1:5" ht="15.75">
      <c r="A333" s="1547"/>
      <c r="B333" s="1549"/>
      <c r="C333" s="553" t="s">
        <v>1256</v>
      </c>
      <c r="D333" s="554">
        <v>1</v>
      </c>
      <c r="E333" s="552">
        <v>19.31</v>
      </c>
    </row>
    <row r="334" spans="1:5" ht="31.5">
      <c r="A334" s="1547"/>
      <c r="B334" s="1549"/>
      <c r="C334" s="553" t="s">
        <v>1336</v>
      </c>
      <c r="D334" s="554">
        <v>1</v>
      </c>
      <c r="E334" s="555">
        <v>737.95</v>
      </c>
    </row>
    <row r="335" spans="1:5" ht="31.5">
      <c r="A335" s="1547"/>
      <c r="B335" s="1549"/>
      <c r="C335" s="553" t="s">
        <v>1337</v>
      </c>
      <c r="D335" s="554">
        <v>1</v>
      </c>
      <c r="E335" s="555">
        <v>175.5</v>
      </c>
    </row>
    <row r="336" spans="1:5" ht="15.75">
      <c r="A336" s="1547"/>
      <c r="B336" s="1549"/>
      <c r="C336" s="553" t="s">
        <v>1261</v>
      </c>
      <c r="D336" s="554">
        <v>1</v>
      </c>
      <c r="E336" s="555">
        <v>596.57</v>
      </c>
    </row>
    <row r="337" spans="1:5" ht="15.75">
      <c r="A337" s="1547"/>
      <c r="B337" s="1549"/>
      <c r="C337" s="553" t="s">
        <v>1338</v>
      </c>
      <c r="D337" s="554">
        <v>1</v>
      </c>
      <c r="E337" s="555">
        <v>653.39</v>
      </c>
    </row>
    <row r="338" spans="1:5" ht="15.75">
      <c r="A338" s="1547"/>
      <c r="B338" s="1549"/>
      <c r="C338" s="553" t="s">
        <v>1283</v>
      </c>
      <c r="D338" s="554">
        <v>1</v>
      </c>
      <c r="E338" s="555">
        <v>157.95</v>
      </c>
    </row>
    <row r="339" spans="1:5" ht="31.5">
      <c r="A339" s="1547"/>
      <c r="B339" s="1549"/>
      <c r="C339" s="553" t="s">
        <v>1339</v>
      </c>
      <c r="D339" s="554">
        <v>1</v>
      </c>
      <c r="E339" s="555">
        <v>1524.99</v>
      </c>
    </row>
    <row r="340" spans="1:5" ht="15.75">
      <c r="A340" s="1547"/>
      <c r="B340" s="1549"/>
      <c r="C340" s="553" t="s">
        <v>1340</v>
      </c>
      <c r="D340" s="554">
        <v>1</v>
      </c>
      <c r="E340" s="555">
        <v>368.2</v>
      </c>
    </row>
    <row r="341" spans="1:5" ht="48" thickBot="1">
      <c r="A341" s="1547"/>
      <c r="B341" s="1549"/>
      <c r="C341" s="567" t="s">
        <v>1262</v>
      </c>
      <c r="D341" s="568">
        <v>1</v>
      </c>
      <c r="E341" s="569">
        <v>78.62</v>
      </c>
    </row>
    <row r="342" spans="1:5" ht="16.5" thickBot="1">
      <c r="A342" s="1544" t="s">
        <v>520</v>
      </c>
      <c r="B342" s="1550"/>
      <c r="C342" s="1550"/>
      <c r="D342" s="1551"/>
      <c r="E342" s="565">
        <f>SUM(E330:E341)</f>
        <v>7959.24</v>
      </c>
    </row>
    <row r="343" spans="1:5" ht="31.5">
      <c r="A343" s="1552" t="s">
        <v>653</v>
      </c>
      <c r="B343" s="1424" t="s">
        <v>1334</v>
      </c>
      <c r="C343" s="566" t="s">
        <v>1264</v>
      </c>
      <c r="D343" s="548">
        <v>1</v>
      </c>
      <c r="E343" s="549">
        <v>1505.79</v>
      </c>
    </row>
    <row r="344" spans="1:5" ht="31.5">
      <c r="A344" s="1553"/>
      <c r="B344" s="1425"/>
      <c r="C344" s="507" t="s">
        <v>1341</v>
      </c>
      <c r="D344" s="551">
        <v>1</v>
      </c>
      <c r="E344" s="552">
        <v>1368.92</v>
      </c>
    </row>
    <row r="345" spans="1:5" ht="31.5">
      <c r="A345" s="1553"/>
      <c r="B345" s="1425"/>
      <c r="C345" s="527" t="s">
        <v>1342</v>
      </c>
      <c r="D345" s="551">
        <v>1</v>
      </c>
      <c r="E345" s="552">
        <v>1326.8</v>
      </c>
    </row>
    <row r="346" spans="1:5" ht="31.5">
      <c r="A346" s="1553"/>
      <c r="B346" s="1425"/>
      <c r="C346" s="527" t="s">
        <v>1266</v>
      </c>
      <c r="D346" s="551">
        <v>1</v>
      </c>
      <c r="E346" s="552">
        <v>1326.8</v>
      </c>
    </row>
    <row r="347" spans="1:5" ht="31.5">
      <c r="A347" s="1553"/>
      <c r="B347" s="1425"/>
      <c r="C347" s="527" t="s">
        <v>1343</v>
      </c>
      <c r="D347" s="551">
        <v>1</v>
      </c>
      <c r="E347" s="552">
        <v>996.85</v>
      </c>
    </row>
    <row r="348" spans="1:5" ht="31.5">
      <c r="A348" s="1553"/>
      <c r="B348" s="1425"/>
      <c r="C348" s="527" t="s">
        <v>1344</v>
      </c>
      <c r="D348" s="551">
        <v>1</v>
      </c>
      <c r="E348" s="552">
        <v>1152.9</v>
      </c>
    </row>
    <row r="349" spans="1:5" ht="15.75">
      <c r="A349" s="1553"/>
      <c r="B349" s="1425"/>
      <c r="C349" s="527" t="s">
        <v>1268</v>
      </c>
      <c r="D349" s="551">
        <v>1</v>
      </c>
      <c r="E349" s="552">
        <v>1322.18</v>
      </c>
    </row>
    <row r="350" spans="1:5" ht="15.75">
      <c r="A350" s="1553"/>
      <c r="B350" s="1425"/>
      <c r="C350" s="527" t="s">
        <v>1345</v>
      </c>
      <c r="D350" s="551">
        <v>1</v>
      </c>
      <c r="E350" s="552">
        <v>417.7</v>
      </c>
    </row>
    <row r="351" spans="1:5" ht="15.75">
      <c r="A351" s="1553"/>
      <c r="B351" s="1425"/>
      <c r="C351" s="553" t="s">
        <v>1346</v>
      </c>
      <c r="D351" s="525">
        <v>1</v>
      </c>
      <c r="E351" s="555">
        <v>240.08</v>
      </c>
    </row>
    <row r="352" spans="1:5" ht="31.5">
      <c r="A352" s="1553"/>
      <c r="B352" s="1425"/>
      <c r="C352" s="527" t="s">
        <v>1347</v>
      </c>
      <c r="D352" s="551">
        <v>1</v>
      </c>
      <c r="E352" s="552">
        <v>330.01</v>
      </c>
    </row>
    <row r="353" spans="1:5" ht="31.5">
      <c r="A353" s="1553"/>
      <c r="B353" s="1425"/>
      <c r="C353" s="527" t="s">
        <v>1310</v>
      </c>
      <c r="D353" s="551">
        <v>1</v>
      </c>
      <c r="E353" s="552">
        <v>264.44</v>
      </c>
    </row>
    <row r="354" spans="1:5" ht="31.5">
      <c r="A354" s="1553"/>
      <c r="B354" s="1425"/>
      <c r="C354" s="553" t="s">
        <v>1259</v>
      </c>
      <c r="D354" s="554">
        <v>1</v>
      </c>
      <c r="E354" s="555">
        <v>417.69</v>
      </c>
    </row>
    <row r="355" spans="1:5" ht="31.5">
      <c r="A355" s="1553"/>
      <c r="B355" s="1425"/>
      <c r="C355" s="553" t="s">
        <v>1336</v>
      </c>
      <c r="D355" s="554">
        <v>1</v>
      </c>
      <c r="E355" s="555">
        <v>737.95</v>
      </c>
    </row>
    <row r="356" spans="1:5" ht="31.5">
      <c r="A356" s="1554"/>
      <c r="B356" s="1537"/>
      <c r="C356" s="567" t="s">
        <v>1348</v>
      </c>
      <c r="D356" s="579">
        <v>1</v>
      </c>
      <c r="E356" s="569">
        <v>207.08</v>
      </c>
    </row>
    <row r="357" spans="1:5" ht="31.5">
      <c r="A357" s="1554"/>
      <c r="B357" s="1537"/>
      <c r="C357" s="527" t="s">
        <v>1349</v>
      </c>
      <c r="D357" s="551">
        <v>1</v>
      </c>
      <c r="E357" s="552">
        <v>280.18</v>
      </c>
    </row>
    <row r="358" spans="1:5" ht="47.25">
      <c r="A358" s="1554"/>
      <c r="B358" s="1537"/>
      <c r="C358" s="553" t="s">
        <v>1262</v>
      </c>
      <c r="D358" s="554">
        <v>1</v>
      </c>
      <c r="E358" s="555">
        <v>78.62</v>
      </c>
    </row>
    <row r="359" spans="1:5" ht="15.75">
      <c r="A359" s="1554"/>
      <c r="B359" s="1537"/>
      <c r="C359" s="527" t="s">
        <v>1256</v>
      </c>
      <c r="D359" s="551">
        <v>1</v>
      </c>
      <c r="E359" s="552">
        <v>19.31</v>
      </c>
    </row>
    <row r="360" spans="1:5" ht="31.5">
      <c r="A360" s="1554"/>
      <c r="B360" s="1537"/>
      <c r="C360" s="553" t="s">
        <v>1260</v>
      </c>
      <c r="D360" s="554">
        <v>1</v>
      </c>
      <c r="E360" s="555">
        <v>160.75</v>
      </c>
    </row>
    <row r="361" spans="1:5" ht="31.5">
      <c r="A361" s="1554"/>
      <c r="B361" s="1537"/>
      <c r="C361" s="527" t="s">
        <v>1323</v>
      </c>
      <c r="D361" s="551">
        <v>1</v>
      </c>
      <c r="E361" s="552">
        <v>118.63</v>
      </c>
    </row>
    <row r="362" spans="1:5" ht="32.25" thickBot="1">
      <c r="A362" s="1555"/>
      <c r="B362" s="1537"/>
      <c r="C362" s="567" t="s">
        <v>1350</v>
      </c>
      <c r="D362" s="571">
        <v>3</v>
      </c>
      <c r="E362" s="572">
        <v>1240.92</v>
      </c>
    </row>
    <row r="363" spans="1:5" ht="16.5" thickBot="1">
      <c r="A363" s="1544" t="s">
        <v>520</v>
      </c>
      <c r="B363" s="1566"/>
      <c r="C363" s="1566"/>
      <c r="D363" s="1567"/>
      <c r="E363" s="221">
        <f>SUM(E343:E362)</f>
        <v>13513.600000000004</v>
      </c>
    </row>
    <row r="364" spans="1:5" ht="31.5">
      <c r="A364" s="1552" t="s">
        <v>1351</v>
      </c>
      <c r="B364" s="1424" t="s">
        <v>1334</v>
      </c>
      <c r="C364" s="507" t="s">
        <v>1341</v>
      </c>
      <c r="D364" s="551">
        <v>1</v>
      </c>
      <c r="E364" s="552">
        <v>1368.92</v>
      </c>
    </row>
    <row r="365" spans="1:5" ht="31.5">
      <c r="A365" s="1553"/>
      <c r="B365" s="1425"/>
      <c r="C365" s="507" t="s">
        <v>1271</v>
      </c>
      <c r="D365" s="551">
        <v>1</v>
      </c>
      <c r="E365" s="552">
        <v>1326.8</v>
      </c>
    </row>
    <row r="366" spans="1:5" ht="31.5">
      <c r="A366" s="1553"/>
      <c r="B366" s="1425"/>
      <c r="C366" s="507" t="s">
        <v>1271</v>
      </c>
      <c r="D366" s="551">
        <v>1</v>
      </c>
      <c r="E366" s="552">
        <v>1326.8</v>
      </c>
    </row>
    <row r="367" spans="1:5" ht="31.5">
      <c r="A367" s="1553"/>
      <c r="B367" s="1425"/>
      <c r="C367" s="527" t="s">
        <v>1343</v>
      </c>
      <c r="D367" s="551">
        <v>1</v>
      </c>
      <c r="E367" s="552">
        <v>996.85</v>
      </c>
    </row>
    <row r="368" spans="1:5" ht="31.5">
      <c r="A368" s="1553"/>
      <c r="B368" s="1425"/>
      <c r="C368" s="527" t="s">
        <v>1352</v>
      </c>
      <c r="D368" s="551">
        <v>1</v>
      </c>
      <c r="E368" s="552">
        <v>1152.9</v>
      </c>
    </row>
    <row r="369" spans="1:5" ht="31.5">
      <c r="A369" s="1553"/>
      <c r="B369" s="1425"/>
      <c r="C369" s="527" t="s">
        <v>1353</v>
      </c>
      <c r="D369" s="551">
        <v>2</v>
      </c>
      <c r="E369" s="552">
        <v>2644.36</v>
      </c>
    </row>
    <row r="370" spans="1:5" ht="47.25">
      <c r="A370" s="1553"/>
      <c r="B370" s="1425"/>
      <c r="C370" s="553" t="s">
        <v>1262</v>
      </c>
      <c r="D370" s="554">
        <v>1</v>
      </c>
      <c r="E370" s="555">
        <v>78.62</v>
      </c>
    </row>
    <row r="371" spans="1:5" ht="31.5">
      <c r="A371" s="1553"/>
      <c r="B371" s="1425"/>
      <c r="C371" s="553" t="s">
        <v>1260</v>
      </c>
      <c r="D371" s="554">
        <v>1</v>
      </c>
      <c r="E371" s="555">
        <v>160.75</v>
      </c>
    </row>
    <row r="372" spans="1:5" ht="31.5">
      <c r="A372" s="1553"/>
      <c r="B372" s="1425"/>
      <c r="C372" s="553" t="s">
        <v>1354</v>
      </c>
      <c r="D372" s="525">
        <v>1</v>
      </c>
      <c r="E372" s="555">
        <v>280.18</v>
      </c>
    </row>
    <row r="373" spans="1:5" ht="31.5">
      <c r="A373" s="1553"/>
      <c r="B373" s="1425"/>
      <c r="C373" s="567" t="s">
        <v>1350</v>
      </c>
      <c r="D373" s="571">
        <v>1</v>
      </c>
      <c r="E373" s="572">
        <v>596.57</v>
      </c>
    </row>
    <row r="374" spans="1:5" ht="15.75">
      <c r="A374" s="1553"/>
      <c r="B374" s="1425"/>
      <c r="C374" s="527" t="s">
        <v>1256</v>
      </c>
      <c r="D374" s="551">
        <v>2</v>
      </c>
      <c r="E374" s="552">
        <v>38.62</v>
      </c>
    </row>
    <row r="375" spans="1:5" ht="15.75">
      <c r="A375" s="1553"/>
      <c r="B375" s="1425"/>
      <c r="C375" s="553" t="s">
        <v>1286</v>
      </c>
      <c r="D375" s="554">
        <v>1</v>
      </c>
      <c r="E375" s="555">
        <v>737.95</v>
      </c>
    </row>
    <row r="376" spans="1:5" ht="32.25" thickBot="1">
      <c r="A376" s="1553"/>
      <c r="B376" s="1425"/>
      <c r="C376" s="553" t="s">
        <v>1347</v>
      </c>
      <c r="D376" s="554">
        <v>1</v>
      </c>
      <c r="E376" s="555">
        <v>330.01</v>
      </c>
    </row>
    <row r="377" spans="1:5" ht="16.5" thickBot="1">
      <c r="A377" s="1544" t="s">
        <v>520</v>
      </c>
      <c r="B377" s="1566"/>
      <c r="C377" s="1566"/>
      <c r="D377" s="1567"/>
      <c r="E377" s="221">
        <f>SUM(E364:E376)</f>
        <v>11039.330000000004</v>
      </c>
    </row>
    <row r="378" spans="1:5" ht="31.5">
      <c r="A378" s="1552" t="s">
        <v>1355</v>
      </c>
      <c r="B378" s="1424" t="s">
        <v>1356</v>
      </c>
      <c r="C378" s="507" t="s">
        <v>1341</v>
      </c>
      <c r="D378" s="551">
        <v>1</v>
      </c>
      <c r="E378" s="552">
        <v>1368.92</v>
      </c>
    </row>
    <row r="379" spans="1:5" ht="31.5">
      <c r="A379" s="1553"/>
      <c r="B379" s="1425"/>
      <c r="C379" s="507" t="s">
        <v>1272</v>
      </c>
      <c r="D379" s="551">
        <v>1</v>
      </c>
      <c r="E379" s="552">
        <v>1368.92</v>
      </c>
    </row>
    <row r="380" spans="1:5" ht="31.5">
      <c r="A380" s="1553"/>
      <c r="B380" s="1425"/>
      <c r="C380" s="507" t="s">
        <v>1266</v>
      </c>
      <c r="D380" s="551">
        <v>1</v>
      </c>
      <c r="E380" s="552">
        <v>1326.8</v>
      </c>
    </row>
    <row r="381" spans="1:5" ht="31.5">
      <c r="A381" s="1553"/>
      <c r="B381" s="1425"/>
      <c r="C381" s="527" t="s">
        <v>1343</v>
      </c>
      <c r="D381" s="551">
        <v>1</v>
      </c>
      <c r="E381" s="552">
        <v>996.85</v>
      </c>
    </row>
    <row r="382" spans="1:5" ht="31.5">
      <c r="A382" s="1553"/>
      <c r="B382" s="1425"/>
      <c r="C382" s="527" t="s">
        <v>1332</v>
      </c>
      <c r="D382" s="551">
        <v>1</v>
      </c>
      <c r="E382" s="552">
        <v>1152.9</v>
      </c>
    </row>
    <row r="383" spans="1:5" ht="47.25">
      <c r="A383" s="1553"/>
      <c r="B383" s="1425"/>
      <c r="C383" s="553" t="s">
        <v>1262</v>
      </c>
      <c r="D383" s="554">
        <v>1</v>
      </c>
      <c r="E383" s="555">
        <v>78.62</v>
      </c>
    </row>
    <row r="384" spans="1:5" ht="15.75">
      <c r="A384" s="1553"/>
      <c r="B384" s="1425"/>
      <c r="C384" s="527" t="s">
        <v>1256</v>
      </c>
      <c r="D384" s="551">
        <v>3</v>
      </c>
      <c r="E384" s="552">
        <v>57.93</v>
      </c>
    </row>
    <row r="385" spans="1:5" ht="31.5">
      <c r="A385" s="1553"/>
      <c r="B385" s="1425"/>
      <c r="C385" s="553" t="s">
        <v>1308</v>
      </c>
      <c r="D385" s="554">
        <v>1</v>
      </c>
      <c r="E385" s="555">
        <v>1322.18</v>
      </c>
    </row>
    <row r="386" spans="1:5" ht="31.5">
      <c r="A386" s="1553"/>
      <c r="B386" s="1425"/>
      <c r="C386" s="553" t="s">
        <v>1357</v>
      </c>
      <c r="D386" s="554">
        <v>2</v>
      </c>
      <c r="E386" s="555">
        <v>1322.18</v>
      </c>
    </row>
    <row r="387" spans="1:5" ht="31.5">
      <c r="A387" s="1553"/>
      <c r="B387" s="1425"/>
      <c r="C387" s="553" t="s">
        <v>1358</v>
      </c>
      <c r="D387" s="525">
        <v>2</v>
      </c>
      <c r="E387" s="555">
        <v>124.96</v>
      </c>
    </row>
    <row r="388" spans="1:5" ht="15.75">
      <c r="A388" s="1553"/>
      <c r="B388" s="1425"/>
      <c r="C388" s="567" t="s">
        <v>1285</v>
      </c>
      <c r="D388" s="571">
        <v>1</v>
      </c>
      <c r="E388" s="572">
        <v>545.03</v>
      </c>
    </row>
    <row r="389" spans="1:5" ht="16.5" thickBot="1">
      <c r="A389" s="1553"/>
      <c r="B389" s="1425"/>
      <c r="C389" s="527" t="s">
        <v>1345</v>
      </c>
      <c r="D389" s="551">
        <v>1</v>
      </c>
      <c r="E389" s="552">
        <v>417.7</v>
      </c>
    </row>
    <row r="390" spans="1:5" ht="16.5" thickBot="1">
      <c r="A390" s="1544" t="s">
        <v>520</v>
      </c>
      <c r="B390" s="1566"/>
      <c r="C390" s="1566"/>
      <c r="D390" s="1567"/>
      <c r="E390" s="221">
        <f>SUM(E378:E389)</f>
        <v>10082.990000000002</v>
      </c>
    </row>
    <row r="391" spans="1:5" ht="31.5">
      <c r="A391" s="1405" t="s">
        <v>1359</v>
      </c>
      <c r="B391" s="1424" t="s">
        <v>1356</v>
      </c>
      <c r="C391" s="511" t="s">
        <v>1275</v>
      </c>
      <c r="D391" s="529">
        <v>1</v>
      </c>
      <c r="E391" s="576">
        <v>1368.92</v>
      </c>
    </row>
    <row r="392" spans="1:5" ht="31.5">
      <c r="A392" s="1547"/>
      <c r="B392" s="1537"/>
      <c r="C392" s="553" t="s">
        <v>1360</v>
      </c>
      <c r="D392" s="525">
        <v>1</v>
      </c>
      <c r="E392" s="555">
        <v>1326.8</v>
      </c>
    </row>
    <row r="393" spans="1:5" ht="31.5">
      <c r="A393" s="1547"/>
      <c r="B393" s="1537"/>
      <c r="C393" s="553" t="s">
        <v>1353</v>
      </c>
      <c r="D393" s="525">
        <v>1</v>
      </c>
      <c r="E393" s="555">
        <v>1322.18</v>
      </c>
    </row>
    <row r="394" spans="1:5" ht="47.25">
      <c r="A394" s="1547"/>
      <c r="B394" s="1537"/>
      <c r="C394" s="553" t="s">
        <v>1262</v>
      </c>
      <c r="D394" s="554">
        <v>1</v>
      </c>
      <c r="E394" s="555">
        <v>78.62</v>
      </c>
    </row>
    <row r="395" spans="1:5" ht="15.75">
      <c r="A395" s="1547"/>
      <c r="B395" s="1537"/>
      <c r="C395" s="553" t="s">
        <v>1361</v>
      </c>
      <c r="D395" s="525">
        <v>1</v>
      </c>
      <c r="E395" s="555">
        <v>996.85</v>
      </c>
    </row>
    <row r="396" spans="1:5" ht="15.75">
      <c r="A396" s="1547"/>
      <c r="B396" s="1537"/>
      <c r="C396" s="553" t="s">
        <v>1256</v>
      </c>
      <c r="D396" s="525">
        <v>2</v>
      </c>
      <c r="E396" s="555">
        <v>38.62</v>
      </c>
    </row>
    <row r="397" spans="1:5" ht="31.5">
      <c r="A397" s="1547"/>
      <c r="B397" s="1537"/>
      <c r="C397" s="553" t="s">
        <v>1362</v>
      </c>
      <c r="D397" s="554">
        <v>2</v>
      </c>
      <c r="E397" s="555">
        <v>2644.36</v>
      </c>
    </row>
    <row r="398" spans="1:5" ht="31.5">
      <c r="A398" s="1547"/>
      <c r="B398" s="1537"/>
      <c r="C398" s="567" t="s">
        <v>1350</v>
      </c>
      <c r="D398" s="568">
        <v>1</v>
      </c>
      <c r="E398" s="569">
        <v>596.57</v>
      </c>
    </row>
    <row r="399" spans="1:5" ht="15.75">
      <c r="A399" s="1547"/>
      <c r="B399" s="1537"/>
      <c r="C399" s="553" t="s">
        <v>1363</v>
      </c>
      <c r="D399" s="525">
        <v>1</v>
      </c>
      <c r="E399" s="555">
        <v>459.94</v>
      </c>
    </row>
    <row r="400" spans="1:5" ht="31.5">
      <c r="A400" s="1547"/>
      <c r="B400" s="1537"/>
      <c r="C400" s="553" t="s">
        <v>1358</v>
      </c>
      <c r="D400" s="525">
        <v>2</v>
      </c>
      <c r="E400" s="555">
        <v>124.96</v>
      </c>
    </row>
    <row r="401" spans="1:5" ht="31.5">
      <c r="A401" s="1547"/>
      <c r="B401" s="1537"/>
      <c r="C401" s="553" t="s">
        <v>1272</v>
      </c>
      <c r="D401" s="525">
        <v>1</v>
      </c>
      <c r="E401" s="555">
        <v>1368.92</v>
      </c>
    </row>
    <row r="402" spans="1:5" ht="32.25" thickBot="1">
      <c r="A402" s="1547"/>
      <c r="B402" s="1537"/>
      <c r="C402" s="567" t="s">
        <v>1364</v>
      </c>
      <c r="D402" s="568">
        <v>1</v>
      </c>
      <c r="E402" s="569">
        <v>1326.8</v>
      </c>
    </row>
    <row r="403" spans="1:5" ht="16.5" thickBot="1">
      <c r="A403" s="1568" t="s">
        <v>520</v>
      </c>
      <c r="B403" s="1569"/>
      <c r="C403" s="1569"/>
      <c r="D403" s="1570"/>
      <c r="E403" s="188">
        <f>SUM(E391:E402)</f>
        <v>11653.539999999999</v>
      </c>
    </row>
    <row r="404" spans="1:5" ht="31.5">
      <c r="A404" s="1405" t="s">
        <v>1365</v>
      </c>
      <c r="B404" s="1424" t="s">
        <v>1356</v>
      </c>
      <c r="C404" s="511" t="s">
        <v>1275</v>
      </c>
      <c r="D404" s="529">
        <v>1</v>
      </c>
      <c r="E404" s="576">
        <v>1368.92</v>
      </c>
    </row>
    <row r="405" spans="1:5" ht="15.75" customHeight="1">
      <c r="A405" s="1547"/>
      <c r="B405" s="1537"/>
      <c r="C405" s="553" t="s">
        <v>1271</v>
      </c>
      <c r="D405" s="525">
        <v>1</v>
      </c>
      <c r="E405" s="555">
        <v>1326.8</v>
      </c>
    </row>
    <row r="406" spans="1:5" ht="16.5" customHeight="1">
      <c r="A406" s="1547"/>
      <c r="B406" s="1537"/>
      <c r="C406" s="550" t="s">
        <v>1366</v>
      </c>
      <c r="D406" s="551">
        <v>1</v>
      </c>
      <c r="E406" s="552">
        <v>1152.9</v>
      </c>
    </row>
    <row r="407" spans="1:5" ht="31.5">
      <c r="A407" s="1547"/>
      <c r="B407" s="1537"/>
      <c r="C407" s="567" t="s">
        <v>1350</v>
      </c>
      <c r="D407" s="568">
        <v>2</v>
      </c>
      <c r="E407" s="569">
        <v>827.28</v>
      </c>
    </row>
    <row r="408" spans="1:5" ht="31.5">
      <c r="A408" s="1547"/>
      <c r="B408" s="1537"/>
      <c r="C408" s="553" t="s">
        <v>1257</v>
      </c>
      <c r="D408" s="525">
        <v>2</v>
      </c>
      <c r="E408" s="555">
        <v>2644.36</v>
      </c>
    </row>
    <row r="409" spans="1:5" ht="31.5">
      <c r="A409" s="1547"/>
      <c r="B409" s="1537"/>
      <c r="C409" s="553" t="s">
        <v>1367</v>
      </c>
      <c r="D409" s="525">
        <v>2</v>
      </c>
      <c r="E409" s="555">
        <v>2644.36</v>
      </c>
    </row>
    <row r="410" spans="1:5" ht="15.75">
      <c r="A410" s="1547"/>
      <c r="B410" s="1537"/>
      <c r="C410" s="553" t="s">
        <v>1256</v>
      </c>
      <c r="D410" s="525">
        <v>2</v>
      </c>
      <c r="E410" s="555">
        <v>38.62</v>
      </c>
    </row>
    <row r="411" spans="1:5" ht="15.75">
      <c r="A411" s="1547"/>
      <c r="B411" s="1537"/>
      <c r="C411" s="553" t="s">
        <v>1368</v>
      </c>
      <c r="D411" s="525">
        <v>1</v>
      </c>
      <c r="E411" s="555">
        <v>368.21</v>
      </c>
    </row>
    <row r="412" spans="1:5" ht="47.25">
      <c r="A412" s="1547"/>
      <c r="B412" s="1537"/>
      <c r="C412" s="553" t="s">
        <v>1262</v>
      </c>
      <c r="D412" s="554">
        <v>1</v>
      </c>
      <c r="E412" s="555">
        <v>78.62</v>
      </c>
    </row>
    <row r="413" spans="1:5" ht="32.25" thickBot="1">
      <c r="A413" s="1547"/>
      <c r="B413" s="1537"/>
      <c r="C413" s="553" t="s">
        <v>1354</v>
      </c>
      <c r="D413" s="525">
        <v>1</v>
      </c>
      <c r="E413" s="555">
        <v>280.18</v>
      </c>
    </row>
    <row r="414" spans="1:5" ht="16.5" thickBot="1">
      <c r="A414" s="1544" t="s">
        <v>520</v>
      </c>
      <c r="B414" s="1562"/>
      <c r="C414" s="1562"/>
      <c r="D414" s="1563"/>
      <c r="E414" s="188">
        <f>SUM(E404:E413)</f>
        <v>10730.250000000002</v>
      </c>
    </row>
    <row r="415" spans="1:5" ht="15.75">
      <c r="A415" s="1405" t="s">
        <v>1369</v>
      </c>
      <c r="B415" s="1424" t="s">
        <v>1370</v>
      </c>
      <c r="C415" s="511" t="s">
        <v>1371</v>
      </c>
      <c r="D415" s="529">
        <v>1</v>
      </c>
      <c r="E415" s="576">
        <v>388</v>
      </c>
    </row>
    <row r="416" spans="1:5" ht="31.5">
      <c r="A416" s="1547"/>
      <c r="B416" s="1537"/>
      <c r="C416" s="553" t="s">
        <v>1372</v>
      </c>
      <c r="D416" s="525">
        <v>1</v>
      </c>
      <c r="E416" s="555">
        <v>447.99</v>
      </c>
    </row>
    <row r="417" spans="1:5" ht="31.5">
      <c r="A417" s="1547"/>
      <c r="B417" s="1537"/>
      <c r="C417" s="553" t="s">
        <v>1373</v>
      </c>
      <c r="D417" s="525">
        <v>1</v>
      </c>
      <c r="E417" s="555">
        <v>456</v>
      </c>
    </row>
    <row r="418" spans="1:5" ht="15.75">
      <c r="A418" s="1547"/>
      <c r="B418" s="1537"/>
      <c r="C418" s="553" t="s">
        <v>1291</v>
      </c>
      <c r="D418" s="525">
        <v>2</v>
      </c>
      <c r="E418" s="555">
        <v>25.6</v>
      </c>
    </row>
    <row r="419" spans="1:5" ht="31.5">
      <c r="A419" s="1547"/>
      <c r="B419" s="1537"/>
      <c r="C419" s="553" t="s">
        <v>1374</v>
      </c>
      <c r="D419" s="525">
        <v>1</v>
      </c>
      <c r="E419" s="555">
        <v>195.2</v>
      </c>
    </row>
    <row r="420" spans="1:5" ht="31.5">
      <c r="A420" s="1547"/>
      <c r="B420" s="1537"/>
      <c r="C420" s="553" t="s">
        <v>1297</v>
      </c>
      <c r="D420" s="525">
        <v>1</v>
      </c>
      <c r="E420" s="555">
        <v>48.8</v>
      </c>
    </row>
    <row r="421" spans="1:5" ht="31.5">
      <c r="A421" s="1547"/>
      <c r="B421" s="1537"/>
      <c r="C421" s="553" t="s">
        <v>1375</v>
      </c>
      <c r="D421" s="525">
        <v>1</v>
      </c>
      <c r="E421" s="555">
        <v>56.01</v>
      </c>
    </row>
    <row r="422" spans="1:5" ht="31.5">
      <c r="A422" s="1547"/>
      <c r="B422" s="1537"/>
      <c r="C422" s="553" t="s">
        <v>1376</v>
      </c>
      <c r="D422" s="525">
        <v>1</v>
      </c>
      <c r="E422" s="555">
        <v>33.6</v>
      </c>
    </row>
    <row r="423" spans="1:5" ht="31.5">
      <c r="A423" s="1547"/>
      <c r="B423" s="1537"/>
      <c r="C423" s="553" t="s">
        <v>1341</v>
      </c>
      <c r="D423" s="525">
        <v>1</v>
      </c>
      <c r="E423" s="555">
        <v>1368.92</v>
      </c>
    </row>
    <row r="424" spans="1:5" ht="15.75">
      <c r="A424" s="1547"/>
      <c r="B424" s="1537"/>
      <c r="C424" s="553" t="s">
        <v>1377</v>
      </c>
      <c r="D424" s="525">
        <v>1</v>
      </c>
      <c r="E424" s="555">
        <v>996.85</v>
      </c>
    </row>
    <row r="425" spans="1:5" ht="31.5">
      <c r="A425" s="1547"/>
      <c r="B425" s="1537"/>
      <c r="C425" s="553" t="s">
        <v>1339</v>
      </c>
      <c r="D425" s="554">
        <v>1</v>
      </c>
      <c r="E425" s="555">
        <v>1524.99</v>
      </c>
    </row>
    <row r="426" spans="1:5" ht="31.5">
      <c r="A426" s="1547"/>
      <c r="B426" s="1537"/>
      <c r="C426" s="567" t="s">
        <v>1348</v>
      </c>
      <c r="D426" s="579">
        <v>1</v>
      </c>
      <c r="E426" s="569">
        <v>280.18</v>
      </c>
    </row>
    <row r="427" spans="1:5" ht="47.25">
      <c r="A427" s="1547"/>
      <c r="B427" s="1537"/>
      <c r="C427" s="553" t="s">
        <v>1262</v>
      </c>
      <c r="D427" s="554">
        <v>1</v>
      </c>
      <c r="E427" s="555">
        <v>78.62</v>
      </c>
    </row>
    <row r="428" spans="1:5" ht="32.25" thickBot="1">
      <c r="A428" s="1547"/>
      <c r="B428" s="1537"/>
      <c r="C428" s="567" t="s">
        <v>1350</v>
      </c>
      <c r="D428" s="568">
        <v>1</v>
      </c>
      <c r="E428" s="569">
        <v>596.57</v>
      </c>
    </row>
    <row r="429" spans="1:5" ht="16.5" thickBot="1">
      <c r="A429" s="1544" t="s">
        <v>520</v>
      </c>
      <c r="B429" s="1562"/>
      <c r="C429" s="1564"/>
      <c r="D429" s="1565"/>
      <c r="E429" s="577">
        <f>SUM(E415:E428)</f>
        <v>6497.33</v>
      </c>
    </row>
    <row r="430" spans="1:5" ht="31.5">
      <c r="A430" s="1405" t="s">
        <v>1378</v>
      </c>
      <c r="B430" s="1424" t="s">
        <v>1370</v>
      </c>
      <c r="C430" s="511" t="s">
        <v>1275</v>
      </c>
      <c r="D430" s="529">
        <v>1</v>
      </c>
      <c r="E430" s="576">
        <v>1368.92</v>
      </c>
    </row>
    <row r="431" spans="1:5" ht="15.75">
      <c r="A431" s="1547"/>
      <c r="B431" s="1537"/>
      <c r="C431" s="553" t="s">
        <v>1256</v>
      </c>
      <c r="D431" s="525">
        <v>1</v>
      </c>
      <c r="E431" s="555">
        <v>19.31</v>
      </c>
    </row>
    <row r="432" spans="1:5" ht="31.5">
      <c r="A432" s="1547"/>
      <c r="B432" s="1537"/>
      <c r="C432" s="553" t="s">
        <v>1379</v>
      </c>
      <c r="D432" s="525">
        <v>1</v>
      </c>
      <c r="E432" s="555">
        <v>1052.37</v>
      </c>
    </row>
    <row r="433" spans="1:5" ht="31.5">
      <c r="A433" s="1547"/>
      <c r="B433" s="1537"/>
      <c r="C433" s="553" t="s">
        <v>1331</v>
      </c>
      <c r="D433" s="525">
        <v>1</v>
      </c>
      <c r="E433" s="555">
        <v>1326.8</v>
      </c>
    </row>
    <row r="434" spans="1:5" ht="47.25">
      <c r="A434" s="1547"/>
      <c r="B434" s="1537"/>
      <c r="C434" s="553" t="s">
        <v>1262</v>
      </c>
      <c r="D434" s="554">
        <v>1</v>
      </c>
      <c r="E434" s="555">
        <v>78.62</v>
      </c>
    </row>
    <row r="435" spans="1:5" ht="31.5">
      <c r="A435" s="1547"/>
      <c r="B435" s="1537"/>
      <c r="C435" s="553" t="s">
        <v>1260</v>
      </c>
      <c r="D435" s="554">
        <v>1</v>
      </c>
      <c r="E435" s="555">
        <v>160.75</v>
      </c>
    </row>
    <row r="436" spans="1:5" ht="16.5" thickBot="1">
      <c r="A436" s="1547"/>
      <c r="B436" s="1537"/>
      <c r="C436" s="550" t="s">
        <v>1313</v>
      </c>
      <c r="D436" s="551">
        <v>2</v>
      </c>
      <c r="E436" s="552">
        <v>1993.7</v>
      </c>
    </row>
    <row r="437" spans="1:5" ht="16.5" thickBot="1">
      <c r="A437" s="1544" t="s">
        <v>520</v>
      </c>
      <c r="B437" s="1562"/>
      <c r="C437" s="1564"/>
      <c r="D437" s="1565"/>
      <c r="E437" s="577">
        <f>SUM(E430:E436)</f>
        <v>6000.469999999999</v>
      </c>
    </row>
    <row r="438" spans="1:5" ht="31.5">
      <c r="A438" s="1405" t="s">
        <v>1380</v>
      </c>
      <c r="B438" s="1424" t="s">
        <v>1370</v>
      </c>
      <c r="C438" s="511" t="s">
        <v>1331</v>
      </c>
      <c r="D438" s="529">
        <v>2</v>
      </c>
      <c r="E438" s="576">
        <v>2653.6</v>
      </c>
    </row>
    <row r="439" spans="1:5" ht="15.75">
      <c r="A439" s="1547"/>
      <c r="B439" s="1537"/>
      <c r="C439" s="553" t="s">
        <v>1256</v>
      </c>
      <c r="D439" s="525">
        <v>2</v>
      </c>
      <c r="E439" s="555">
        <v>38.62</v>
      </c>
    </row>
    <row r="440" spans="1:5" ht="31.5">
      <c r="A440" s="1547"/>
      <c r="B440" s="1537"/>
      <c r="C440" s="553" t="s">
        <v>1329</v>
      </c>
      <c r="D440" s="525">
        <v>2</v>
      </c>
      <c r="E440" s="555">
        <v>2644.36</v>
      </c>
    </row>
    <row r="441" spans="1:5" ht="32.25" thickBot="1">
      <c r="A441" s="1547"/>
      <c r="B441" s="1537"/>
      <c r="C441" s="567" t="s">
        <v>1348</v>
      </c>
      <c r="D441" s="579">
        <v>1</v>
      </c>
      <c r="E441" s="569">
        <v>280.18</v>
      </c>
    </row>
    <row r="442" spans="1:5" ht="16.5" thickBot="1">
      <c r="A442" s="1544" t="s">
        <v>520</v>
      </c>
      <c r="B442" s="1562"/>
      <c r="C442" s="1564"/>
      <c r="D442" s="1565"/>
      <c r="E442" s="188">
        <f>SUM(E438:E441)</f>
        <v>5616.76</v>
      </c>
    </row>
    <row r="443" spans="1:5" ht="31.5">
      <c r="A443" s="1407" t="s">
        <v>1381</v>
      </c>
      <c r="B443" s="1424" t="s">
        <v>1288</v>
      </c>
      <c r="C443" s="511" t="s">
        <v>1382</v>
      </c>
      <c r="D443" s="529">
        <v>1</v>
      </c>
      <c r="E443" s="576">
        <v>105.6</v>
      </c>
    </row>
    <row r="444" spans="1:5" ht="31.5">
      <c r="A444" s="1408"/>
      <c r="B444" s="1537"/>
      <c r="C444" s="553" t="s">
        <v>1253</v>
      </c>
      <c r="D444" s="525">
        <v>1</v>
      </c>
      <c r="E444" s="555">
        <v>182.4</v>
      </c>
    </row>
    <row r="445" spans="1:5" ht="31.5">
      <c r="A445" s="1408"/>
      <c r="B445" s="1537"/>
      <c r="C445" s="553" t="s">
        <v>1254</v>
      </c>
      <c r="D445" s="525">
        <v>1</v>
      </c>
      <c r="E445" s="555">
        <v>163.2</v>
      </c>
    </row>
    <row r="446" spans="1:5" ht="31.5">
      <c r="A446" s="1408"/>
      <c r="B446" s="1537"/>
      <c r="C446" s="553" t="s">
        <v>1383</v>
      </c>
      <c r="D446" s="525">
        <v>1</v>
      </c>
      <c r="E446" s="555">
        <v>413.63</v>
      </c>
    </row>
    <row r="447" spans="1:5" ht="15.75">
      <c r="A447" s="1408"/>
      <c r="B447" s="1537"/>
      <c r="C447" s="550" t="s">
        <v>1255</v>
      </c>
      <c r="D447" s="551">
        <v>1</v>
      </c>
      <c r="E447" s="552">
        <v>220.8</v>
      </c>
    </row>
    <row r="448" spans="1:5" ht="31.5">
      <c r="A448" s="1535"/>
      <c r="B448" s="1537"/>
      <c r="C448" s="550" t="s">
        <v>1275</v>
      </c>
      <c r="D448" s="551">
        <v>1</v>
      </c>
      <c r="E448" s="552">
        <v>1368.92</v>
      </c>
    </row>
    <row r="449" spans="1:5" ht="15.75">
      <c r="A449" s="1535"/>
      <c r="B449" s="1537"/>
      <c r="C449" s="580" t="s">
        <v>1269</v>
      </c>
      <c r="D449" s="551">
        <v>1</v>
      </c>
      <c r="E449" s="552">
        <v>939.05</v>
      </c>
    </row>
    <row r="450" spans="1:5" ht="31.5">
      <c r="A450" s="1535"/>
      <c r="B450" s="1537"/>
      <c r="C450" s="550" t="s">
        <v>1266</v>
      </c>
      <c r="D450" s="551">
        <v>1</v>
      </c>
      <c r="E450" s="552">
        <v>1326.8</v>
      </c>
    </row>
    <row r="451" spans="1:5" ht="15.75">
      <c r="A451" s="1535"/>
      <c r="B451" s="1537"/>
      <c r="C451" s="550" t="s">
        <v>1313</v>
      </c>
      <c r="D451" s="551">
        <v>1</v>
      </c>
      <c r="E451" s="552">
        <v>996.85</v>
      </c>
    </row>
    <row r="452" spans="1:5" ht="31.5">
      <c r="A452" s="1535"/>
      <c r="B452" s="1537"/>
      <c r="C452" s="550" t="s">
        <v>1366</v>
      </c>
      <c r="D452" s="551">
        <v>1</v>
      </c>
      <c r="E452" s="552">
        <v>1152.9</v>
      </c>
    </row>
    <row r="453" spans="1:5" ht="31.5">
      <c r="A453" s="1535"/>
      <c r="B453" s="1537"/>
      <c r="C453" s="550" t="s">
        <v>1314</v>
      </c>
      <c r="D453" s="551">
        <v>1</v>
      </c>
      <c r="E453" s="552">
        <v>1322.18</v>
      </c>
    </row>
    <row r="454" spans="1:5" ht="31.5">
      <c r="A454" s="1535"/>
      <c r="B454" s="1537"/>
      <c r="C454" s="567" t="s">
        <v>1350</v>
      </c>
      <c r="D454" s="568">
        <v>1</v>
      </c>
      <c r="E454" s="569">
        <v>413.64</v>
      </c>
    </row>
    <row r="455" spans="1:5" ht="47.25">
      <c r="A455" s="1535"/>
      <c r="B455" s="1537"/>
      <c r="C455" s="553" t="s">
        <v>1262</v>
      </c>
      <c r="D455" s="554">
        <v>1</v>
      </c>
      <c r="E455" s="555">
        <v>78.62</v>
      </c>
    </row>
    <row r="456" spans="1:5" ht="16.5" thickBot="1">
      <c r="A456" s="1535"/>
      <c r="B456" s="1537"/>
      <c r="C456" s="581" t="s">
        <v>1256</v>
      </c>
      <c r="D456" s="571">
        <v>2</v>
      </c>
      <c r="E456" s="558">
        <v>38.62</v>
      </c>
    </row>
    <row r="457" spans="1:5" ht="16.5" thickBot="1">
      <c r="A457" s="1544" t="s">
        <v>520</v>
      </c>
      <c r="B457" s="1571"/>
      <c r="C457" s="1571"/>
      <c r="D457" s="1572"/>
      <c r="E457" s="188">
        <f>SUM(E443:E456)</f>
        <v>8723.210000000003</v>
      </c>
    </row>
    <row r="458" spans="1:5" ht="31.5">
      <c r="A458" s="1405" t="s">
        <v>1384</v>
      </c>
      <c r="B458" s="1424" t="s">
        <v>1288</v>
      </c>
      <c r="C458" s="511" t="s">
        <v>1281</v>
      </c>
      <c r="D458" s="529">
        <v>1</v>
      </c>
      <c r="E458" s="576">
        <v>1368.92</v>
      </c>
    </row>
    <row r="459" spans="1:5" ht="31.5">
      <c r="A459" s="1547"/>
      <c r="B459" s="1537"/>
      <c r="C459" s="553" t="s">
        <v>1272</v>
      </c>
      <c r="D459" s="525">
        <v>1</v>
      </c>
      <c r="E459" s="555">
        <v>1368.92</v>
      </c>
    </row>
    <row r="460" spans="1:5" ht="31.5">
      <c r="A460" s="1547"/>
      <c r="B460" s="1537"/>
      <c r="C460" s="553" t="s">
        <v>1266</v>
      </c>
      <c r="D460" s="525">
        <v>1</v>
      </c>
      <c r="E460" s="555">
        <v>1326.8</v>
      </c>
    </row>
    <row r="461" spans="1:5" ht="15.75">
      <c r="A461" s="1547"/>
      <c r="B461" s="1537"/>
      <c r="C461" s="553" t="s">
        <v>1385</v>
      </c>
      <c r="D461" s="554">
        <v>3</v>
      </c>
      <c r="E461" s="555">
        <v>473.85</v>
      </c>
    </row>
    <row r="462" spans="1:5" ht="31.5">
      <c r="A462" s="1547"/>
      <c r="B462" s="1537"/>
      <c r="C462" s="553" t="s">
        <v>1260</v>
      </c>
      <c r="D462" s="554">
        <v>1</v>
      </c>
      <c r="E462" s="555">
        <v>160.75</v>
      </c>
    </row>
    <row r="463" spans="1:5" ht="31.5">
      <c r="A463" s="1547"/>
      <c r="B463" s="1537"/>
      <c r="C463" s="553" t="s">
        <v>1323</v>
      </c>
      <c r="D463" s="525">
        <v>1</v>
      </c>
      <c r="E463" s="555">
        <v>118.63</v>
      </c>
    </row>
    <row r="464" spans="1:5" ht="31.5">
      <c r="A464" s="1547"/>
      <c r="B464" s="1537"/>
      <c r="C464" s="553" t="s">
        <v>1350</v>
      </c>
      <c r="D464" s="554">
        <v>1</v>
      </c>
      <c r="E464" s="555">
        <v>413.64</v>
      </c>
    </row>
    <row r="465" spans="1:5" ht="16.5" thickBot="1">
      <c r="A465" s="1547"/>
      <c r="B465" s="1537"/>
      <c r="C465" s="553" t="s">
        <v>1368</v>
      </c>
      <c r="D465" s="525">
        <v>1</v>
      </c>
      <c r="E465" s="582">
        <v>368.21</v>
      </c>
    </row>
    <row r="466" spans="1:5" ht="16.5" thickBot="1">
      <c r="A466" s="1568" t="s">
        <v>520</v>
      </c>
      <c r="B466" s="1569"/>
      <c r="C466" s="1569"/>
      <c r="D466" s="1570"/>
      <c r="E466" s="188">
        <f>SUM(E458:E465)</f>
        <v>5599.720000000001</v>
      </c>
    </row>
    <row r="467" spans="1:5" ht="31.5">
      <c r="A467" s="1405" t="s">
        <v>1386</v>
      </c>
      <c r="B467" s="1548" t="s">
        <v>1387</v>
      </c>
      <c r="C467" s="511" t="s">
        <v>1388</v>
      </c>
      <c r="D467" s="575">
        <v>1</v>
      </c>
      <c r="E467" s="576">
        <v>1326.8</v>
      </c>
    </row>
    <row r="468" spans="1:5" ht="31.5">
      <c r="A468" s="1547"/>
      <c r="B468" s="1549"/>
      <c r="C468" s="583" t="s">
        <v>1281</v>
      </c>
      <c r="D468" s="554">
        <v>1</v>
      </c>
      <c r="E468" s="555">
        <v>1368.92</v>
      </c>
    </row>
    <row r="469" spans="1:5" ht="31.5">
      <c r="A469" s="1547"/>
      <c r="B469" s="1549"/>
      <c r="C469" s="553" t="s">
        <v>1389</v>
      </c>
      <c r="D469" s="525">
        <v>1</v>
      </c>
      <c r="E469" s="555">
        <v>1052.37</v>
      </c>
    </row>
    <row r="470" spans="1:5" ht="31.5">
      <c r="A470" s="1547"/>
      <c r="B470" s="1549"/>
      <c r="C470" s="527" t="s">
        <v>1304</v>
      </c>
      <c r="D470" s="551">
        <v>1</v>
      </c>
      <c r="E470" s="552">
        <v>996.85</v>
      </c>
    </row>
    <row r="471" spans="1:5" ht="31.5">
      <c r="A471" s="1547"/>
      <c r="B471" s="1549"/>
      <c r="C471" s="553" t="s">
        <v>1260</v>
      </c>
      <c r="D471" s="554">
        <v>1</v>
      </c>
      <c r="E471" s="555">
        <v>160.75</v>
      </c>
    </row>
    <row r="472" spans="1:5" ht="31.5">
      <c r="A472" s="1547"/>
      <c r="B472" s="1549"/>
      <c r="C472" s="553" t="s">
        <v>1350</v>
      </c>
      <c r="D472" s="554">
        <v>1</v>
      </c>
      <c r="E472" s="555">
        <v>413.64</v>
      </c>
    </row>
    <row r="473" spans="1:5" ht="32.25" thickBot="1">
      <c r="A473" s="1561"/>
      <c r="B473" s="1549"/>
      <c r="C473" s="553" t="s">
        <v>1390</v>
      </c>
      <c r="D473" s="554">
        <v>1</v>
      </c>
      <c r="E473" s="582">
        <v>1166.17</v>
      </c>
    </row>
    <row r="474" spans="1:5" ht="16.5" thickBot="1">
      <c r="A474" s="1544" t="s">
        <v>520</v>
      </c>
      <c r="B474" s="1571"/>
      <c r="C474" s="1573"/>
      <c r="D474" s="1574"/>
      <c r="E474" s="564">
        <f>SUM(E467:E473)</f>
        <v>6485.500000000001</v>
      </c>
    </row>
    <row r="475" spans="1:5" ht="31.5">
      <c r="A475" s="1405" t="s">
        <v>1391</v>
      </c>
      <c r="B475" s="1424" t="s">
        <v>1392</v>
      </c>
      <c r="C475" s="511" t="s">
        <v>1275</v>
      </c>
      <c r="D475" s="529">
        <v>1</v>
      </c>
      <c r="E475" s="576">
        <v>1368.92</v>
      </c>
    </row>
    <row r="476" spans="1:5" ht="31.5">
      <c r="A476" s="1547"/>
      <c r="B476" s="1537"/>
      <c r="C476" s="553" t="s">
        <v>1331</v>
      </c>
      <c r="D476" s="525">
        <v>1</v>
      </c>
      <c r="E476" s="555">
        <v>1326.8</v>
      </c>
    </row>
    <row r="477" spans="1:5" ht="31.5">
      <c r="A477" s="1547"/>
      <c r="B477" s="1537"/>
      <c r="C477" s="553" t="s">
        <v>1264</v>
      </c>
      <c r="D477" s="525">
        <v>1</v>
      </c>
      <c r="E477" s="555">
        <v>1505.79</v>
      </c>
    </row>
    <row r="478" spans="1:5" ht="31.5">
      <c r="A478" s="1547"/>
      <c r="B478" s="1537"/>
      <c r="C478" s="553" t="s">
        <v>1350</v>
      </c>
      <c r="D478" s="554">
        <v>1</v>
      </c>
      <c r="E478" s="555">
        <v>413.64</v>
      </c>
    </row>
    <row r="479" spans="1:5" ht="15.75" customHeight="1">
      <c r="A479" s="1547"/>
      <c r="B479" s="1537"/>
      <c r="C479" s="553" t="s">
        <v>1323</v>
      </c>
      <c r="D479" s="525">
        <v>1</v>
      </c>
      <c r="E479" s="555">
        <v>118.63</v>
      </c>
    </row>
    <row r="480" spans="1:5" ht="31.5">
      <c r="A480" s="1547"/>
      <c r="B480" s="1537"/>
      <c r="C480" s="553" t="s">
        <v>1260</v>
      </c>
      <c r="D480" s="554">
        <v>1</v>
      </c>
      <c r="E480" s="555">
        <v>160.75</v>
      </c>
    </row>
    <row r="481" spans="1:5" ht="15.75" customHeight="1">
      <c r="A481" s="1547"/>
      <c r="B481" s="1537"/>
      <c r="C481" s="553" t="s">
        <v>1259</v>
      </c>
      <c r="D481" s="554">
        <v>1</v>
      </c>
      <c r="E481" s="555">
        <v>417.69</v>
      </c>
    </row>
    <row r="482" spans="1:5" ht="15.75">
      <c r="A482" s="1547"/>
      <c r="B482" s="1537"/>
      <c r="C482" s="553" t="s">
        <v>1263</v>
      </c>
      <c r="D482" s="525">
        <v>1</v>
      </c>
      <c r="E482" s="555">
        <v>382.59</v>
      </c>
    </row>
    <row r="483" spans="1:5" ht="15.75">
      <c r="A483" s="1547"/>
      <c r="B483" s="1537"/>
      <c r="C483" s="553" t="s">
        <v>1268</v>
      </c>
      <c r="D483" s="525">
        <v>1</v>
      </c>
      <c r="E483" s="555">
        <v>1322.18</v>
      </c>
    </row>
    <row r="484" spans="1:5" ht="15.75">
      <c r="A484" s="1547"/>
      <c r="B484" s="1537"/>
      <c r="C484" s="553" t="s">
        <v>1256</v>
      </c>
      <c r="D484" s="525">
        <v>2</v>
      </c>
      <c r="E484" s="555">
        <v>38.62</v>
      </c>
    </row>
    <row r="485" spans="1:5" ht="48" thickBot="1">
      <c r="A485" s="1547"/>
      <c r="B485" s="1537"/>
      <c r="C485" s="567" t="s">
        <v>1262</v>
      </c>
      <c r="D485" s="568">
        <v>1</v>
      </c>
      <c r="E485" s="569">
        <v>78.62</v>
      </c>
    </row>
    <row r="486" spans="1:5" ht="15.75" customHeight="1" thickBot="1">
      <c r="A486" s="1568" t="s">
        <v>520</v>
      </c>
      <c r="B486" s="1569"/>
      <c r="C486" s="1569"/>
      <c r="D486" s="1570"/>
      <c r="E486" s="188">
        <f>SUM(E475:E485)</f>
        <v>7134.2300000000005</v>
      </c>
    </row>
    <row r="487" spans="1:5" ht="31.5">
      <c r="A487" s="1405" t="s">
        <v>1393</v>
      </c>
      <c r="B487" s="1424" t="s">
        <v>1394</v>
      </c>
      <c r="C487" s="511" t="s">
        <v>1253</v>
      </c>
      <c r="D487" s="529">
        <v>1</v>
      </c>
      <c r="E487" s="576">
        <v>182.4</v>
      </c>
    </row>
    <row r="488" spans="1:5" ht="15.75" customHeight="1">
      <c r="A488" s="1547"/>
      <c r="B488" s="1537"/>
      <c r="C488" s="553" t="s">
        <v>1395</v>
      </c>
      <c r="D488" s="525">
        <v>1</v>
      </c>
      <c r="E488" s="555">
        <v>368.04</v>
      </c>
    </row>
    <row r="489" spans="1:5" ht="15.75">
      <c r="A489" s="1547"/>
      <c r="B489" s="1537"/>
      <c r="C489" s="553" t="s">
        <v>1255</v>
      </c>
      <c r="D489" s="525">
        <v>1</v>
      </c>
      <c r="E489" s="555">
        <v>220.8</v>
      </c>
    </row>
    <row r="490" spans="1:5" ht="15.75" customHeight="1">
      <c r="A490" s="1547"/>
      <c r="B490" s="1537"/>
      <c r="C490" s="553" t="s">
        <v>1291</v>
      </c>
      <c r="D490" s="525">
        <v>2</v>
      </c>
      <c r="E490" s="555">
        <v>25.6</v>
      </c>
    </row>
    <row r="491" spans="1:5" ht="15.75">
      <c r="A491" s="1547"/>
      <c r="B491" s="1537"/>
      <c r="C491" s="553" t="s">
        <v>1256</v>
      </c>
      <c r="D491" s="525">
        <v>1</v>
      </c>
      <c r="E491" s="555">
        <v>19.31</v>
      </c>
    </row>
    <row r="492" spans="1:5" ht="32.25" thickBot="1">
      <c r="A492" s="1561"/>
      <c r="B492" s="1557"/>
      <c r="C492" s="584" t="s">
        <v>1396</v>
      </c>
      <c r="D492" s="530">
        <v>2</v>
      </c>
      <c r="E492" s="582">
        <v>2644.36</v>
      </c>
    </row>
    <row r="493" spans="1:5" ht="15.75" customHeight="1" thickBot="1">
      <c r="A493" s="1568" t="s">
        <v>520</v>
      </c>
      <c r="B493" s="1569"/>
      <c r="C493" s="1575"/>
      <c r="D493" s="1576"/>
      <c r="E493" s="585">
        <f>SUM(E487:E492)</f>
        <v>3460.51</v>
      </c>
    </row>
    <row r="494" spans="1:5" ht="15.75">
      <c r="A494" s="1407" t="s">
        <v>1397</v>
      </c>
      <c r="B494" s="1424" t="s">
        <v>1394</v>
      </c>
      <c r="C494" s="511" t="s">
        <v>1255</v>
      </c>
      <c r="D494" s="529">
        <v>1</v>
      </c>
      <c r="E494" s="576">
        <v>220.8</v>
      </c>
    </row>
    <row r="495" spans="1:5" ht="15.75">
      <c r="A495" s="1535"/>
      <c r="B495" s="1537"/>
      <c r="C495" s="553" t="s">
        <v>1291</v>
      </c>
      <c r="D495" s="525">
        <v>2</v>
      </c>
      <c r="E495" s="555">
        <v>25.6</v>
      </c>
    </row>
    <row r="496" spans="1:5" ht="31.5">
      <c r="A496" s="1535"/>
      <c r="B496" s="1537"/>
      <c r="C496" s="553" t="s">
        <v>1395</v>
      </c>
      <c r="D496" s="525">
        <v>1</v>
      </c>
      <c r="E496" s="555">
        <v>368.04</v>
      </c>
    </row>
    <row r="497" spans="1:5" ht="15.75" customHeight="1">
      <c r="A497" s="1535"/>
      <c r="B497" s="1537"/>
      <c r="C497" s="553" t="s">
        <v>1398</v>
      </c>
      <c r="D497" s="525">
        <v>1</v>
      </c>
      <c r="E497" s="555">
        <v>391.99</v>
      </c>
    </row>
    <row r="498" spans="1:5" ht="47.25">
      <c r="A498" s="1535"/>
      <c r="B498" s="1537"/>
      <c r="C498" s="553" t="s">
        <v>1399</v>
      </c>
      <c r="D498" s="525">
        <v>1</v>
      </c>
      <c r="E498" s="555">
        <v>1505.79</v>
      </c>
    </row>
    <row r="499" spans="1:5" ht="47.25">
      <c r="A499" s="1535"/>
      <c r="B499" s="1537"/>
      <c r="C499" s="553" t="s">
        <v>1400</v>
      </c>
      <c r="D499" s="525">
        <v>1</v>
      </c>
      <c r="E499" s="555">
        <v>1368.92</v>
      </c>
    </row>
    <row r="500" spans="1:5" ht="47.25">
      <c r="A500" s="1535"/>
      <c r="B500" s="1537"/>
      <c r="C500" s="553" t="s">
        <v>1401</v>
      </c>
      <c r="D500" s="525">
        <v>1</v>
      </c>
      <c r="E500" s="555">
        <v>1326.8</v>
      </c>
    </row>
    <row r="501" spans="1:5" ht="31.5">
      <c r="A501" s="1535"/>
      <c r="B501" s="1537"/>
      <c r="C501" s="553" t="s">
        <v>1350</v>
      </c>
      <c r="D501" s="554">
        <v>1</v>
      </c>
      <c r="E501" s="555">
        <v>413.64</v>
      </c>
    </row>
    <row r="502" spans="1:5" ht="31.5">
      <c r="A502" s="1535"/>
      <c r="B502" s="1537"/>
      <c r="C502" s="553" t="s">
        <v>1319</v>
      </c>
      <c r="D502" s="525">
        <v>1</v>
      </c>
      <c r="E502" s="555">
        <v>1322.18</v>
      </c>
    </row>
    <row r="503" spans="1:5" ht="32.25" thickBot="1">
      <c r="A503" s="1535"/>
      <c r="B503" s="1537"/>
      <c r="C503" s="567" t="s">
        <v>1348</v>
      </c>
      <c r="D503" s="579">
        <v>1</v>
      </c>
      <c r="E503" s="569">
        <v>207.08</v>
      </c>
    </row>
    <row r="504" spans="1:5" ht="16.5" thickBot="1">
      <c r="A504" s="1577" t="s">
        <v>520</v>
      </c>
      <c r="B504" s="1578"/>
      <c r="C504" s="1579"/>
      <c r="D504" s="1580"/>
      <c r="E504" s="577">
        <f>SUM(E494:E503)</f>
        <v>7150.840000000001</v>
      </c>
    </row>
    <row r="505" spans="1:5" ht="15.75">
      <c r="A505" s="1405" t="s">
        <v>1402</v>
      </c>
      <c r="B505" s="1424" t="s">
        <v>1326</v>
      </c>
      <c r="C505" s="566" t="s">
        <v>1255</v>
      </c>
      <c r="D505" s="548">
        <v>1</v>
      </c>
      <c r="E505" s="549">
        <v>220.8</v>
      </c>
    </row>
    <row r="506" spans="1:5" ht="31.5">
      <c r="A506" s="1547"/>
      <c r="B506" s="1537"/>
      <c r="C506" s="553" t="s">
        <v>1253</v>
      </c>
      <c r="D506" s="525">
        <v>1</v>
      </c>
      <c r="E506" s="555">
        <v>182.4</v>
      </c>
    </row>
    <row r="507" spans="1:5" ht="31.5">
      <c r="A507" s="1547"/>
      <c r="B507" s="1537"/>
      <c r="C507" s="527" t="s">
        <v>1403</v>
      </c>
      <c r="D507" s="551">
        <v>1</v>
      </c>
      <c r="E507" s="552">
        <v>464</v>
      </c>
    </row>
    <row r="508" spans="1:5" ht="31.5">
      <c r="A508" s="1547"/>
      <c r="B508" s="1537"/>
      <c r="C508" s="553" t="s">
        <v>1395</v>
      </c>
      <c r="D508" s="525">
        <v>1</v>
      </c>
      <c r="E508" s="555">
        <v>368.04</v>
      </c>
    </row>
    <row r="509" spans="1:5" ht="31.5">
      <c r="A509" s="1581"/>
      <c r="B509" s="1536"/>
      <c r="C509" s="553" t="s">
        <v>1272</v>
      </c>
      <c r="D509" s="525">
        <v>1</v>
      </c>
      <c r="E509" s="555">
        <v>1368.92</v>
      </c>
    </row>
    <row r="510" spans="1:5" ht="31.5">
      <c r="A510" s="1581"/>
      <c r="B510" s="1536"/>
      <c r="C510" s="553" t="s">
        <v>1271</v>
      </c>
      <c r="D510" s="525">
        <v>1</v>
      </c>
      <c r="E510" s="555">
        <v>1326.8</v>
      </c>
    </row>
    <row r="511" spans="1:5" ht="31.5">
      <c r="A511" s="1581"/>
      <c r="B511" s="1536"/>
      <c r="C511" s="527" t="s">
        <v>1343</v>
      </c>
      <c r="D511" s="551">
        <v>1</v>
      </c>
      <c r="E511" s="552">
        <v>996.85</v>
      </c>
    </row>
    <row r="512" spans="1:5" ht="31.5">
      <c r="A512" s="1581"/>
      <c r="B512" s="1536"/>
      <c r="C512" s="553" t="s">
        <v>1404</v>
      </c>
      <c r="D512" s="525">
        <v>1</v>
      </c>
      <c r="E512" s="555">
        <v>1524.99</v>
      </c>
    </row>
    <row r="513" spans="1:5" ht="15.75">
      <c r="A513" s="1581"/>
      <c r="B513" s="1536"/>
      <c r="C513" s="553" t="s">
        <v>1256</v>
      </c>
      <c r="D513" s="525">
        <v>2</v>
      </c>
      <c r="E513" s="555">
        <v>38.62</v>
      </c>
    </row>
    <row r="514" spans="1:5" ht="48" thickBot="1">
      <c r="A514" s="1581"/>
      <c r="B514" s="1536"/>
      <c r="C514" s="567" t="s">
        <v>1262</v>
      </c>
      <c r="D514" s="579">
        <v>1</v>
      </c>
      <c r="E514" s="569">
        <v>78.62</v>
      </c>
    </row>
    <row r="515" spans="1:5" ht="16.5" thickBot="1">
      <c r="A515" s="1544" t="s">
        <v>520</v>
      </c>
      <c r="B515" s="1562"/>
      <c r="C515" s="1564"/>
      <c r="D515" s="1565"/>
      <c r="E515" s="577">
        <f>SUM(E505:E514)</f>
        <v>6570.04</v>
      </c>
    </row>
    <row r="516" spans="1:5" ht="31.5">
      <c r="A516" s="1405" t="s">
        <v>1405</v>
      </c>
      <c r="B516" s="1548" t="s">
        <v>1406</v>
      </c>
      <c r="C516" s="511" t="s">
        <v>1350</v>
      </c>
      <c r="D516" s="529">
        <v>2</v>
      </c>
      <c r="E516" s="576">
        <v>827.28</v>
      </c>
    </row>
    <row r="517" spans="1:5" ht="32.25" thickBot="1">
      <c r="A517" s="1547"/>
      <c r="B517" s="1549"/>
      <c r="C517" s="586" t="s">
        <v>1275</v>
      </c>
      <c r="D517" s="530">
        <v>1</v>
      </c>
      <c r="E517" s="582">
        <v>1368.92</v>
      </c>
    </row>
    <row r="518" spans="1:5" ht="16.5" thickBot="1">
      <c r="A518" s="1544" t="s">
        <v>520</v>
      </c>
      <c r="B518" s="1562"/>
      <c r="C518" s="1582"/>
      <c r="D518" s="1583"/>
      <c r="E518" s="183">
        <f>SUM(E516:E517)</f>
        <v>2196.2</v>
      </c>
    </row>
    <row r="519" spans="1:5" ht="32.25" thickBot="1">
      <c r="A519" s="366" t="s">
        <v>1407</v>
      </c>
      <c r="B519" s="562" t="s">
        <v>1406</v>
      </c>
      <c r="C519" s="583" t="s">
        <v>1281</v>
      </c>
      <c r="D519" s="512">
        <v>1</v>
      </c>
      <c r="E519" s="555">
        <v>1368.92</v>
      </c>
    </row>
    <row r="520" spans="1:5" ht="16.5" thickBot="1">
      <c r="A520" s="1544" t="s">
        <v>520</v>
      </c>
      <c r="B520" s="1562"/>
      <c r="C520" s="1564"/>
      <c r="D520" s="1565"/>
      <c r="E520" s="577">
        <f>SUM(E519)</f>
        <v>1368.92</v>
      </c>
    </row>
    <row r="521" spans="1:5" ht="47.25">
      <c r="A521" s="1405" t="s">
        <v>1408</v>
      </c>
      <c r="B521" s="1548" t="s">
        <v>1406</v>
      </c>
      <c r="C521" s="511" t="s">
        <v>1399</v>
      </c>
      <c r="D521" s="529">
        <v>1</v>
      </c>
      <c r="E521" s="576">
        <v>1505.79</v>
      </c>
    </row>
    <row r="522" spans="1:5" ht="31.5">
      <c r="A522" s="1406"/>
      <c r="B522" s="1584"/>
      <c r="C522" s="513" t="s">
        <v>1379</v>
      </c>
      <c r="D522" s="524">
        <v>1</v>
      </c>
      <c r="E522" s="563">
        <v>1052.37</v>
      </c>
    </row>
    <row r="523" spans="1:5" ht="31.5">
      <c r="A523" s="1406"/>
      <c r="B523" s="1584"/>
      <c r="C523" s="553" t="s">
        <v>1396</v>
      </c>
      <c r="D523" s="525">
        <v>1</v>
      </c>
      <c r="E523" s="555">
        <v>1322.18</v>
      </c>
    </row>
    <row r="524" spans="1:5" ht="31.5">
      <c r="A524" s="1547"/>
      <c r="B524" s="1549"/>
      <c r="C524" s="553" t="s">
        <v>1281</v>
      </c>
      <c r="D524" s="525">
        <v>1</v>
      </c>
      <c r="E524" s="555">
        <v>1368.92</v>
      </c>
    </row>
    <row r="525" spans="1:5" ht="32.25" thickBot="1">
      <c r="A525" s="1547"/>
      <c r="B525" s="1549"/>
      <c r="C525" s="573" t="s">
        <v>1303</v>
      </c>
      <c r="D525" s="557">
        <v>1</v>
      </c>
      <c r="E525" s="558">
        <v>1326.8</v>
      </c>
    </row>
    <row r="526" spans="1:5" ht="16.5" thickBot="1">
      <c r="A526" s="1544" t="s">
        <v>520</v>
      </c>
      <c r="B526" s="1562"/>
      <c r="C526" s="1582"/>
      <c r="D526" s="1583"/>
      <c r="E526" s="183">
        <f>SUM(E521:E525)</f>
        <v>6576.06</v>
      </c>
    </row>
    <row r="527" spans="1:5" ht="16.5" thickBot="1">
      <c r="A527" s="587"/>
      <c r="B527" s="587"/>
      <c r="C527" s="515"/>
      <c r="D527" s="588"/>
      <c r="E527" s="589"/>
    </row>
    <row r="528" spans="1:5" ht="16.5" thickBot="1">
      <c r="A528" s="1275" t="s">
        <v>620</v>
      </c>
      <c r="B528" s="1276"/>
      <c r="C528" s="1276"/>
      <c r="D528" s="1277"/>
      <c r="E528" s="197">
        <f>E526+E520+E518+E515+E504+E493+E486+E474+E466+E457+E442+E437+E429+E414+E403+E390+E377+E363+E342+E329+E321+E313+E304+E296+E288+E262+E250+E241+E234</f>
        <v>248262.74000000005</v>
      </c>
    </row>
    <row r="529" spans="1:5" ht="15.75">
      <c r="A529" s="590"/>
      <c r="B529" s="591"/>
      <c r="C529" s="592"/>
      <c r="D529" s="591"/>
      <c r="E529" s="593"/>
    </row>
    <row r="530" spans="1:5" ht="15.75">
      <c r="A530" s="594"/>
      <c r="B530" s="595"/>
      <c r="C530" s="596"/>
      <c r="D530" s="595"/>
      <c r="E530" s="597"/>
    </row>
    <row r="531" spans="1:5" ht="15.75">
      <c r="A531" s="1484" t="s">
        <v>1409</v>
      </c>
      <c r="B531" s="1485"/>
      <c r="C531" s="1485"/>
      <c r="D531" s="1485"/>
      <c r="E531" s="1486"/>
    </row>
    <row r="532" spans="1:5" ht="16.5" thickBot="1">
      <c r="A532" s="594"/>
      <c r="B532" s="595"/>
      <c r="C532" s="596"/>
      <c r="D532" s="595"/>
      <c r="E532" s="597"/>
    </row>
    <row r="533" spans="1:5" ht="16.5" thickBot="1">
      <c r="A533" s="594"/>
      <c r="B533" s="595"/>
      <c r="C533" s="596"/>
      <c r="D533" s="10" t="s">
        <v>501</v>
      </c>
      <c r="E533" s="27">
        <v>63945.5</v>
      </c>
    </row>
    <row r="534" spans="1:5" ht="16.5" thickBot="1">
      <c r="A534" s="594"/>
      <c r="B534" s="595"/>
      <c r="C534" s="596"/>
      <c r="D534" s="12" t="s">
        <v>503</v>
      </c>
      <c r="E534" s="374">
        <f>E605</f>
        <v>156999.77000000002</v>
      </c>
    </row>
    <row r="535" spans="1:5" ht="15.75">
      <c r="A535" s="172"/>
      <c r="B535" s="3"/>
      <c r="C535" s="423"/>
      <c r="D535" s="9"/>
      <c r="E535" s="598"/>
    </row>
    <row r="536" spans="1:5" ht="16.5" thickBot="1">
      <c r="A536" s="225"/>
      <c r="B536" s="226"/>
      <c r="C536" s="599"/>
      <c r="D536" s="227"/>
      <c r="E536" s="228"/>
    </row>
    <row r="537" spans="1:5" ht="16.5" thickBot="1">
      <c r="A537" s="770" t="s">
        <v>663</v>
      </c>
      <c r="B537" s="770" t="s">
        <v>505</v>
      </c>
      <c r="C537" s="771" t="s">
        <v>506</v>
      </c>
      <c r="D537" s="772" t="s">
        <v>507</v>
      </c>
      <c r="E537" s="773" t="s">
        <v>664</v>
      </c>
    </row>
    <row r="538" spans="1:5" ht="47.25">
      <c r="A538" s="1405" t="s">
        <v>665</v>
      </c>
      <c r="B538" s="1405" t="s">
        <v>1410</v>
      </c>
      <c r="C538" s="491" t="s">
        <v>1411</v>
      </c>
      <c r="D538" s="575">
        <v>15</v>
      </c>
      <c r="E538" s="737">
        <v>2437.49</v>
      </c>
    </row>
    <row r="539" spans="1:5" ht="15.75">
      <c r="A539" s="1406"/>
      <c r="B539" s="1406"/>
      <c r="C539" s="501" t="s">
        <v>668</v>
      </c>
      <c r="D539" s="554">
        <v>18</v>
      </c>
      <c r="E539" s="742">
        <v>430.38</v>
      </c>
    </row>
    <row r="540" spans="1:5" ht="15.75">
      <c r="A540" s="1406"/>
      <c r="B540" s="1406"/>
      <c r="C540" s="501" t="s">
        <v>667</v>
      </c>
      <c r="D540" s="554">
        <v>18</v>
      </c>
      <c r="E540" s="742">
        <v>565.2</v>
      </c>
    </row>
    <row r="541" spans="1:5" ht="31.5">
      <c r="A541" s="1406"/>
      <c r="B541" s="1406"/>
      <c r="C541" s="504" t="s">
        <v>670</v>
      </c>
      <c r="D541" s="554">
        <v>18</v>
      </c>
      <c r="E541" s="742">
        <v>332.1</v>
      </c>
    </row>
    <row r="542" spans="1:5" ht="48" thickBot="1">
      <c r="A542" s="1426"/>
      <c r="B542" s="1426"/>
      <c r="C542" s="514" t="s">
        <v>1412</v>
      </c>
      <c r="D542" s="600">
        <v>1</v>
      </c>
      <c r="E542" s="727">
        <v>17500</v>
      </c>
    </row>
    <row r="543" spans="1:5" ht="16.5" thickBot="1">
      <c r="A543" s="1475" t="s">
        <v>520</v>
      </c>
      <c r="B543" s="1476"/>
      <c r="C543" s="1476"/>
      <c r="D543" s="1477"/>
      <c r="E543" s="380">
        <f>SUM(E538:E542)</f>
        <v>21265.17</v>
      </c>
    </row>
    <row r="544" spans="1:5" ht="15.75">
      <c r="A544" s="1585" t="s">
        <v>1413</v>
      </c>
      <c r="B544" s="1405" t="s">
        <v>1410</v>
      </c>
      <c r="C544" s="526" t="s">
        <v>1414</v>
      </c>
      <c r="D544" s="601">
        <v>8</v>
      </c>
      <c r="E544" s="726">
        <v>2352</v>
      </c>
    </row>
    <row r="545" spans="1:5" ht="15.75">
      <c r="A545" s="1586"/>
      <c r="B545" s="1406"/>
      <c r="C545" s="507" t="s">
        <v>1415</v>
      </c>
      <c r="D545" s="602">
        <v>4</v>
      </c>
      <c r="E545" s="743">
        <v>1076</v>
      </c>
    </row>
    <row r="546" spans="1:5" ht="15.75">
      <c r="A546" s="1586"/>
      <c r="B546" s="1406"/>
      <c r="C546" s="528" t="s">
        <v>668</v>
      </c>
      <c r="D546" s="602">
        <v>18</v>
      </c>
      <c r="E546" s="742">
        <v>430.38</v>
      </c>
    </row>
    <row r="547" spans="1:5" ht="15.75">
      <c r="A547" s="1586"/>
      <c r="B547" s="1406"/>
      <c r="C547" s="528" t="s">
        <v>667</v>
      </c>
      <c r="D547" s="602">
        <v>18</v>
      </c>
      <c r="E547" s="742">
        <v>565.2</v>
      </c>
    </row>
    <row r="548" spans="1:5" ht="32.25" thickBot="1">
      <c r="A548" s="1587"/>
      <c r="B548" s="1426"/>
      <c r="C548" s="508" t="s">
        <v>670</v>
      </c>
      <c r="D548" s="602">
        <v>18</v>
      </c>
      <c r="E548" s="742">
        <v>332.1</v>
      </c>
    </row>
    <row r="549" spans="1:5" ht="16.5" thickBot="1">
      <c r="A549" s="1475" t="s">
        <v>520</v>
      </c>
      <c r="B549" s="1476"/>
      <c r="C549" s="1476"/>
      <c r="D549" s="1477"/>
      <c r="E549" s="380">
        <f>SUM(E544:E548)</f>
        <v>4755.68</v>
      </c>
    </row>
    <row r="550" spans="1:5" ht="15.75">
      <c r="A550" s="1405" t="s">
        <v>675</v>
      </c>
      <c r="B550" s="1405" t="s">
        <v>1410</v>
      </c>
      <c r="C550" s="521" t="s">
        <v>668</v>
      </c>
      <c r="D550" s="603">
        <v>18</v>
      </c>
      <c r="E550" s="737">
        <v>430.38</v>
      </c>
    </row>
    <row r="551" spans="1:5" ht="15.75">
      <c r="A551" s="1406"/>
      <c r="B551" s="1406"/>
      <c r="C551" s="604" t="s">
        <v>667</v>
      </c>
      <c r="D551" s="605">
        <v>19</v>
      </c>
      <c r="E551" s="742">
        <v>596.6</v>
      </c>
    </row>
    <row r="552" spans="1:5" ht="32.25" thickBot="1">
      <c r="A552" s="1426"/>
      <c r="B552" s="1426"/>
      <c r="C552" s="606" t="s">
        <v>670</v>
      </c>
      <c r="D552" s="607">
        <v>17</v>
      </c>
      <c r="E552" s="742">
        <v>313.65</v>
      </c>
    </row>
    <row r="553" spans="1:5" ht="16.5" thickBot="1">
      <c r="A553" s="1475" t="s">
        <v>520</v>
      </c>
      <c r="B553" s="1476"/>
      <c r="C553" s="1476"/>
      <c r="D553" s="1477"/>
      <c r="E553" s="380">
        <f>SUM(E550:E552)</f>
        <v>1340.63</v>
      </c>
    </row>
    <row r="554" spans="1:5" ht="15.75">
      <c r="A554" s="1409" t="s">
        <v>1416</v>
      </c>
      <c r="B554" s="1405" t="s">
        <v>1417</v>
      </c>
      <c r="C554" s="608" t="s">
        <v>668</v>
      </c>
      <c r="D554" s="607">
        <v>21</v>
      </c>
      <c r="E554" s="740">
        <v>502.11</v>
      </c>
    </row>
    <row r="555" spans="1:5" ht="15.75">
      <c r="A555" s="1410"/>
      <c r="B555" s="1406"/>
      <c r="C555" s="608" t="s">
        <v>667</v>
      </c>
      <c r="D555" s="607">
        <v>22</v>
      </c>
      <c r="E555" s="742">
        <v>690.8</v>
      </c>
    </row>
    <row r="556" spans="1:5" ht="31.5">
      <c r="A556" s="1410"/>
      <c r="B556" s="1406"/>
      <c r="C556" s="609" t="s">
        <v>670</v>
      </c>
      <c r="D556" s="607">
        <v>20</v>
      </c>
      <c r="E556" s="742">
        <v>369</v>
      </c>
    </row>
    <row r="557" spans="1:5" ht="48" thickBot="1">
      <c r="A557" s="1588"/>
      <c r="B557" s="1426"/>
      <c r="C557" s="610" t="s">
        <v>1412</v>
      </c>
      <c r="D557" s="605">
        <v>2</v>
      </c>
      <c r="E557" s="742">
        <v>35000</v>
      </c>
    </row>
    <row r="558" spans="1:5" ht="16.5" thickBot="1">
      <c r="A558" s="1475" t="s">
        <v>520</v>
      </c>
      <c r="B558" s="1476"/>
      <c r="C558" s="1476"/>
      <c r="D558" s="1477"/>
      <c r="E558" s="380">
        <f>SUM(E554:E557)</f>
        <v>36561.91</v>
      </c>
    </row>
    <row r="559" spans="1:5" ht="15.75">
      <c r="A559" s="1409" t="s">
        <v>1418</v>
      </c>
      <c r="B559" s="1405" t="s">
        <v>1410</v>
      </c>
      <c r="C559" s="521" t="s">
        <v>668</v>
      </c>
      <c r="D559" s="542">
        <v>15</v>
      </c>
      <c r="E559" s="737">
        <v>358.65</v>
      </c>
    </row>
    <row r="560" spans="1:5" ht="15.75">
      <c r="A560" s="1410"/>
      <c r="B560" s="1406"/>
      <c r="C560" s="604" t="s">
        <v>667</v>
      </c>
      <c r="D560" s="607">
        <v>16</v>
      </c>
      <c r="E560" s="742">
        <v>502.4</v>
      </c>
    </row>
    <row r="561" spans="1:5" ht="32.25" thickBot="1">
      <c r="A561" s="1588"/>
      <c r="B561" s="1426"/>
      <c r="C561" s="606" t="s">
        <v>670</v>
      </c>
      <c r="D561" s="607">
        <v>14</v>
      </c>
      <c r="E561" s="742">
        <v>258.3</v>
      </c>
    </row>
    <row r="562" spans="1:5" ht="16.5" thickBot="1">
      <c r="A562" s="1475" t="s">
        <v>520</v>
      </c>
      <c r="B562" s="1476"/>
      <c r="C562" s="1476"/>
      <c r="D562" s="1477"/>
      <c r="E562" s="380">
        <f>SUM(E559:E561)</f>
        <v>1119.35</v>
      </c>
    </row>
    <row r="563" spans="1:5" ht="15.75">
      <c r="A563" s="1409" t="s">
        <v>682</v>
      </c>
      <c r="B563" s="1405" t="s">
        <v>1419</v>
      </c>
      <c r="C563" s="604" t="s">
        <v>668</v>
      </c>
      <c r="D563" s="603">
        <v>21</v>
      </c>
      <c r="E563" s="740">
        <v>502.11</v>
      </c>
    </row>
    <row r="564" spans="1:5" ht="15.75">
      <c r="A564" s="1410"/>
      <c r="B564" s="1406"/>
      <c r="C564" s="604" t="s">
        <v>667</v>
      </c>
      <c r="D564" s="605">
        <v>22</v>
      </c>
      <c r="E564" s="742">
        <v>690.8</v>
      </c>
    </row>
    <row r="565" spans="1:5" ht="32.25" thickBot="1">
      <c r="A565" s="1588"/>
      <c r="B565" s="1426"/>
      <c r="C565" s="606" t="s">
        <v>670</v>
      </c>
      <c r="D565" s="607">
        <v>20</v>
      </c>
      <c r="E565" s="742">
        <v>369</v>
      </c>
    </row>
    <row r="566" spans="1:5" ht="16.5" thickBot="1">
      <c r="A566" s="1475" t="s">
        <v>520</v>
      </c>
      <c r="B566" s="1476"/>
      <c r="C566" s="1476"/>
      <c r="D566" s="1477"/>
      <c r="E566" s="380">
        <f>SUM(E563:E565)</f>
        <v>1561.9099999999999</v>
      </c>
    </row>
    <row r="567" spans="1:5" ht="31.5">
      <c r="A567" s="1589" t="s">
        <v>1420</v>
      </c>
      <c r="B567" s="1585" t="s">
        <v>1410</v>
      </c>
      <c r="C567" s="604" t="s">
        <v>1421</v>
      </c>
      <c r="D567" s="607">
        <v>48</v>
      </c>
      <c r="E567" s="740">
        <v>7236</v>
      </c>
    </row>
    <row r="568" spans="1:5" ht="15.75">
      <c r="A568" s="1590"/>
      <c r="B568" s="1586"/>
      <c r="C568" s="611" t="s">
        <v>668</v>
      </c>
      <c r="D568" s="605">
        <v>21</v>
      </c>
      <c r="E568" s="740">
        <v>502.11</v>
      </c>
    </row>
    <row r="569" spans="1:5" ht="15.75">
      <c r="A569" s="1590"/>
      <c r="B569" s="1586"/>
      <c r="C569" s="604" t="s">
        <v>667</v>
      </c>
      <c r="D569" s="605">
        <v>22</v>
      </c>
      <c r="E569" s="742">
        <v>690.8</v>
      </c>
    </row>
    <row r="570" spans="1:5" ht="32.25" thickBot="1">
      <c r="A570" s="1591"/>
      <c r="B570" s="1587"/>
      <c r="C570" s="611" t="s">
        <v>670</v>
      </c>
      <c r="D570" s="605">
        <v>20</v>
      </c>
      <c r="E570" s="742">
        <v>369</v>
      </c>
    </row>
    <row r="571" spans="1:5" ht="16.5" thickBot="1">
      <c r="A571" s="1475" t="s">
        <v>520</v>
      </c>
      <c r="B571" s="1476"/>
      <c r="C571" s="1476"/>
      <c r="D571" s="1477"/>
      <c r="E571" s="380">
        <f>SUM(E567:E570)</f>
        <v>8797.91</v>
      </c>
    </row>
    <row r="572" spans="1:5" ht="15.75">
      <c r="A572" s="1409" t="s">
        <v>685</v>
      </c>
      <c r="B572" s="1405" t="s">
        <v>1422</v>
      </c>
      <c r="C572" s="604" t="s">
        <v>668</v>
      </c>
      <c r="D572" s="603">
        <v>21</v>
      </c>
      <c r="E572" s="740">
        <v>502.11</v>
      </c>
    </row>
    <row r="573" spans="1:5" ht="15.75">
      <c r="A573" s="1410"/>
      <c r="B573" s="1406"/>
      <c r="C573" s="611" t="s">
        <v>667</v>
      </c>
      <c r="D573" s="605">
        <v>22</v>
      </c>
      <c r="E573" s="742">
        <v>690.8</v>
      </c>
    </row>
    <row r="574" spans="1:5" ht="31.5">
      <c r="A574" s="1410"/>
      <c r="B574" s="1406"/>
      <c r="C574" s="611" t="s">
        <v>670</v>
      </c>
      <c r="D574" s="607">
        <v>20</v>
      </c>
      <c r="E574" s="742">
        <v>369</v>
      </c>
    </row>
    <row r="575" spans="1:5" ht="48" thickBot="1">
      <c r="A575" s="1588"/>
      <c r="B575" s="1426"/>
      <c r="C575" s="611" t="s">
        <v>1412</v>
      </c>
      <c r="D575" s="605">
        <v>1</v>
      </c>
      <c r="E575" s="742">
        <v>17500</v>
      </c>
    </row>
    <row r="576" spans="1:5" ht="16.5" thickBot="1">
      <c r="A576" s="1475" t="s">
        <v>520</v>
      </c>
      <c r="B576" s="1476"/>
      <c r="C576" s="1476"/>
      <c r="D576" s="1477"/>
      <c r="E576" s="380">
        <f>SUM(E572:E575)</f>
        <v>19061.91</v>
      </c>
    </row>
    <row r="577" spans="1:5" ht="15.75">
      <c r="A577" s="1409" t="s">
        <v>687</v>
      </c>
      <c r="B577" s="1405" t="s">
        <v>1422</v>
      </c>
      <c r="C577" s="521" t="s">
        <v>668</v>
      </c>
      <c r="D577" s="603">
        <v>18</v>
      </c>
      <c r="E577" s="737">
        <v>430.38</v>
      </c>
    </row>
    <row r="578" spans="1:5" ht="15.75">
      <c r="A578" s="1410"/>
      <c r="B578" s="1406"/>
      <c r="C578" s="604" t="s">
        <v>667</v>
      </c>
      <c r="D578" s="605">
        <v>19</v>
      </c>
      <c r="E578" s="742">
        <v>596.6</v>
      </c>
    </row>
    <row r="579" spans="1:5" ht="31.5">
      <c r="A579" s="1410"/>
      <c r="B579" s="1406"/>
      <c r="C579" s="611" t="s">
        <v>670</v>
      </c>
      <c r="D579" s="607">
        <v>17</v>
      </c>
      <c r="E579" s="742">
        <v>313.65</v>
      </c>
    </row>
    <row r="580" spans="1:5" ht="48" thickBot="1">
      <c r="A580" s="1588"/>
      <c r="B580" s="1426"/>
      <c r="C580" s="611" t="s">
        <v>1412</v>
      </c>
      <c r="D580" s="605">
        <v>1</v>
      </c>
      <c r="E580" s="742">
        <v>17500</v>
      </c>
    </row>
    <row r="581" spans="1:5" ht="16.5" thickBot="1">
      <c r="A581" s="1475" t="s">
        <v>520</v>
      </c>
      <c r="B581" s="1476"/>
      <c r="C581" s="1476"/>
      <c r="D581" s="1477"/>
      <c r="E581" s="380">
        <f>SUM(E577:E580)</f>
        <v>18840.63</v>
      </c>
    </row>
    <row r="582" spans="1:5" ht="15.75">
      <c r="A582" s="1409" t="s">
        <v>1423</v>
      </c>
      <c r="B582" s="1405" t="s">
        <v>1422</v>
      </c>
      <c r="C582" s="604" t="s">
        <v>668</v>
      </c>
      <c r="D582" s="607">
        <v>33</v>
      </c>
      <c r="E582" s="740">
        <v>789.03</v>
      </c>
    </row>
    <row r="583" spans="1:5" ht="15.75">
      <c r="A583" s="1410"/>
      <c r="B583" s="1406"/>
      <c r="C583" s="604" t="s">
        <v>667</v>
      </c>
      <c r="D583" s="607">
        <v>34</v>
      </c>
      <c r="E583" s="742">
        <v>1067.6</v>
      </c>
    </row>
    <row r="584" spans="1:5" ht="31.5">
      <c r="A584" s="1410"/>
      <c r="B584" s="1406"/>
      <c r="C584" s="611" t="s">
        <v>670</v>
      </c>
      <c r="D584" s="607">
        <v>32</v>
      </c>
      <c r="E584" s="742">
        <v>590.4</v>
      </c>
    </row>
    <row r="585" spans="1:5" ht="48" thickBot="1">
      <c r="A585" s="1588"/>
      <c r="B585" s="1426"/>
      <c r="C585" s="611" t="s">
        <v>1412</v>
      </c>
      <c r="D585" s="605">
        <v>1</v>
      </c>
      <c r="E585" s="742">
        <v>17500</v>
      </c>
    </row>
    <row r="586" spans="1:5" ht="16.5" thickBot="1">
      <c r="A586" s="1475" t="s">
        <v>520</v>
      </c>
      <c r="B586" s="1476"/>
      <c r="C586" s="1476"/>
      <c r="D586" s="1477"/>
      <c r="E586" s="380">
        <f>SUM(E582:E585)</f>
        <v>19947.03</v>
      </c>
    </row>
    <row r="587" spans="1:5" ht="15.75">
      <c r="A587" s="1405" t="s">
        <v>691</v>
      </c>
      <c r="B587" s="1405" t="s">
        <v>1424</v>
      </c>
      <c r="C587" s="604" t="s">
        <v>668</v>
      </c>
      <c r="D587" s="607">
        <v>18</v>
      </c>
      <c r="E587" s="740">
        <v>430.38</v>
      </c>
    </row>
    <row r="588" spans="1:5" ht="15.75">
      <c r="A588" s="1406"/>
      <c r="B588" s="1406"/>
      <c r="C588" s="604" t="s">
        <v>667</v>
      </c>
      <c r="D588" s="607">
        <v>19</v>
      </c>
      <c r="E588" s="742">
        <v>596.6</v>
      </c>
    </row>
    <row r="589" spans="1:5" ht="32.25" thickBot="1">
      <c r="A589" s="1426"/>
      <c r="B589" s="1426"/>
      <c r="C589" s="611" t="s">
        <v>670</v>
      </c>
      <c r="D589" s="607">
        <v>17</v>
      </c>
      <c r="E589" s="742">
        <v>313.65</v>
      </c>
    </row>
    <row r="590" spans="1:5" ht="16.5" thickBot="1">
      <c r="A590" s="1475" t="s">
        <v>520</v>
      </c>
      <c r="B590" s="1476"/>
      <c r="C590" s="1476"/>
      <c r="D590" s="1477"/>
      <c r="E590" s="380">
        <f>SUM(E587:E589)</f>
        <v>1340.63</v>
      </c>
    </row>
    <row r="591" spans="1:5" ht="15.75">
      <c r="A591" s="1405" t="s">
        <v>1425</v>
      </c>
      <c r="B591" s="1405" t="s">
        <v>1424</v>
      </c>
      <c r="C591" s="604" t="s">
        <v>668</v>
      </c>
      <c r="D591" s="607">
        <v>27</v>
      </c>
      <c r="E591" s="737">
        <v>645.57</v>
      </c>
    </row>
    <row r="592" spans="1:5" ht="15.75">
      <c r="A592" s="1406"/>
      <c r="B592" s="1406"/>
      <c r="C592" s="604" t="s">
        <v>667</v>
      </c>
      <c r="D592" s="607">
        <v>28</v>
      </c>
      <c r="E592" s="742">
        <v>879.2</v>
      </c>
    </row>
    <row r="593" spans="1:5" ht="32.25" thickBot="1">
      <c r="A593" s="1426"/>
      <c r="B593" s="1426"/>
      <c r="C593" s="611" t="s">
        <v>670</v>
      </c>
      <c r="D593" s="607">
        <v>26</v>
      </c>
      <c r="E593" s="742">
        <v>479.7</v>
      </c>
    </row>
    <row r="594" spans="1:5" ht="16.5" thickBot="1">
      <c r="A594" s="1475" t="s">
        <v>520</v>
      </c>
      <c r="B594" s="1476"/>
      <c r="C594" s="1476"/>
      <c r="D594" s="1477"/>
      <c r="E594" s="380">
        <f>SUM(E591:E593)</f>
        <v>2004.47</v>
      </c>
    </row>
    <row r="595" spans="1:5" ht="15.75">
      <c r="A595" s="1405" t="s">
        <v>1426</v>
      </c>
      <c r="B595" s="1405" t="s">
        <v>1427</v>
      </c>
      <c r="C595" s="604" t="s">
        <v>668</v>
      </c>
      <c r="D595" s="607">
        <v>24</v>
      </c>
      <c r="E595" s="737">
        <v>573.84</v>
      </c>
    </row>
    <row r="596" spans="1:5" ht="15.75">
      <c r="A596" s="1406"/>
      <c r="B596" s="1406"/>
      <c r="C596" s="604" t="s">
        <v>667</v>
      </c>
      <c r="D596" s="607">
        <v>25</v>
      </c>
      <c r="E596" s="742">
        <v>785</v>
      </c>
    </row>
    <row r="597" spans="1:5" ht="32.25" thickBot="1">
      <c r="A597" s="1426"/>
      <c r="B597" s="1426"/>
      <c r="C597" s="611" t="s">
        <v>670</v>
      </c>
      <c r="D597" s="607">
        <v>23</v>
      </c>
      <c r="E597" s="742">
        <v>424.35</v>
      </c>
    </row>
    <row r="598" spans="1:5" ht="16.5" thickBot="1">
      <c r="A598" s="1475" t="s">
        <v>520</v>
      </c>
      <c r="B598" s="1476"/>
      <c r="C598" s="1476"/>
      <c r="D598" s="1477"/>
      <c r="E598" s="380">
        <f>SUM(E595:E597)</f>
        <v>1783.19</v>
      </c>
    </row>
    <row r="599" spans="1:5" ht="47.25">
      <c r="A599" s="1409" t="s">
        <v>689</v>
      </c>
      <c r="B599" s="1405" t="s">
        <v>1422</v>
      </c>
      <c r="C599" s="611" t="s">
        <v>1412</v>
      </c>
      <c r="D599" s="605">
        <v>1</v>
      </c>
      <c r="E599" s="742">
        <v>17500</v>
      </c>
    </row>
    <row r="600" spans="1:5" ht="15.75">
      <c r="A600" s="1410"/>
      <c r="B600" s="1406"/>
      <c r="C600" s="604" t="s">
        <v>668</v>
      </c>
      <c r="D600" s="605">
        <v>15</v>
      </c>
      <c r="E600" s="740">
        <v>358.65</v>
      </c>
    </row>
    <row r="601" spans="1:5" ht="15.75">
      <c r="A601" s="1410"/>
      <c r="B601" s="1406"/>
      <c r="C601" s="604" t="s">
        <v>667</v>
      </c>
      <c r="D601" s="605">
        <v>16</v>
      </c>
      <c r="E601" s="742">
        <v>502.4</v>
      </c>
    </row>
    <row r="602" spans="1:5" ht="32.25" thickBot="1">
      <c r="A602" s="1588"/>
      <c r="B602" s="1426"/>
      <c r="C602" s="612" t="s">
        <v>670</v>
      </c>
      <c r="D602" s="439">
        <v>14</v>
      </c>
      <c r="E602" s="727">
        <v>258.3</v>
      </c>
    </row>
    <row r="603" spans="1:5" ht="16.5" thickBot="1">
      <c r="A603" s="1475" t="s">
        <v>520</v>
      </c>
      <c r="B603" s="1476"/>
      <c r="C603" s="1476"/>
      <c r="D603" s="1477"/>
      <c r="E603" s="380">
        <f>SUM(E599:E602)</f>
        <v>18619.350000000002</v>
      </c>
    </row>
    <row r="604" spans="1:5" ht="16.5" thickBot="1">
      <c r="A604" s="1432"/>
      <c r="B604" s="1433"/>
      <c r="C604" s="1433"/>
      <c r="D604" s="1433"/>
      <c r="E604" s="1434"/>
    </row>
    <row r="605" spans="1:5" ht="16.5" thickBot="1">
      <c r="A605" s="1275" t="s">
        <v>620</v>
      </c>
      <c r="B605" s="1276"/>
      <c r="C605" s="1276"/>
      <c r="D605" s="1277"/>
      <c r="E605" s="414">
        <f>E603+E598+E594+E590+E586+E581+E576+E571+E566+E562+E558+E553+E549+E543</f>
        <v>156999.77000000002</v>
      </c>
    </row>
    <row r="606" spans="1:5" ht="15.75">
      <c r="A606" s="169"/>
      <c r="B606" s="134"/>
      <c r="C606" s="537"/>
      <c r="D606" s="170"/>
      <c r="E606" s="171"/>
    </row>
    <row r="607" spans="1:5" ht="15.75">
      <c r="A607" s="122"/>
      <c r="B607" s="255"/>
      <c r="C607" s="613"/>
      <c r="D607" s="202"/>
      <c r="E607" s="256"/>
    </row>
    <row r="608" spans="1:5" ht="15.75">
      <c r="A608" s="122"/>
      <c r="B608" s="255"/>
      <c r="C608" s="613"/>
      <c r="D608" s="202"/>
      <c r="E608" s="256"/>
    </row>
    <row r="609" spans="1:5" ht="15.75">
      <c r="A609" s="1484" t="s">
        <v>1428</v>
      </c>
      <c r="B609" s="1485"/>
      <c r="C609" s="1485"/>
      <c r="D609" s="1485"/>
      <c r="E609" s="1486"/>
    </row>
    <row r="610" spans="1:5" ht="16.5" thickBot="1">
      <c r="A610" s="172"/>
      <c r="B610" s="3"/>
      <c r="C610" s="423"/>
      <c r="D610" s="173"/>
      <c r="E610" s="4"/>
    </row>
    <row r="611" spans="1:5" ht="16.5" thickBot="1">
      <c r="A611" s="8"/>
      <c r="B611" s="614"/>
      <c r="C611" s="615"/>
      <c r="D611" s="10" t="s">
        <v>501</v>
      </c>
      <c r="E611" s="380">
        <v>887134.61</v>
      </c>
    </row>
    <row r="612" spans="1:5" ht="16.5" thickBot="1">
      <c r="A612" s="8"/>
      <c r="B612" s="174"/>
      <c r="C612" s="175"/>
      <c r="D612" s="12" t="s">
        <v>503</v>
      </c>
      <c r="E612" s="374">
        <f>E621</f>
        <v>15000</v>
      </c>
    </row>
    <row r="613" spans="1:5" ht="15.75">
      <c r="A613" s="8"/>
      <c r="B613" s="174"/>
      <c r="C613" s="175"/>
      <c r="D613" s="259"/>
      <c r="E613" s="260"/>
    </row>
    <row r="614" spans="1:5" ht="15.75">
      <c r="A614" s="1592" t="s">
        <v>504</v>
      </c>
      <c r="B614" s="1592" t="s">
        <v>505</v>
      </c>
      <c r="C614" s="1592" t="s">
        <v>506</v>
      </c>
      <c r="D614" s="1594" t="s">
        <v>507</v>
      </c>
      <c r="E614" s="1595" t="s">
        <v>508</v>
      </c>
    </row>
    <row r="615" spans="1:5" ht="22.5" customHeight="1">
      <c r="A615" s="1593"/>
      <c r="B615" s="1593"/>
      <c r="C615" s="1593"/>
      <c r="D615" s="1594"/>
      <c r="E615" s="1595"/>
    </row>
    <row r="616" spans="1:5" ht="15.75">
      <c r="A616" s="616" t="s">
        <v>696</v>
      </c>
      <c r="B616" s="617" t="s">
        <v>697</v>
      </c>
      <c r="C616" s="618" t="s">
        <v>698</v>
      </c>
      <c r="D616" s="619">
        <v>1</v>
      </c>
      <c r="E616" s="744">
        <v>4300</v>
      </c>
    </row>
    <row r="617" spans="1:5" ht="15.75">
      <c r="A617" s="1596" t="s">
        <v>520</v>
      </c>
      <c r="B617" s="1597"/>
      <c r="C617" s="1597"/>
      <c r="D617" s="1598"/>
      <c r="E617" s="745">
        <f>SUM(E616:E616)</f>
        <v>4300</v>
      </c>
    </row>
    <row r="618" spans="1:5" ht="15.75">
      <c r="A618" s="620" t="s">
        <v>716</v>
      </c>
      <c r="B618" s="621" t="s">
        <v>717</v>
      </c>
      <c r="C618" s="618" t="s">
        <v>698</v>
      </c>
      <c r="D618" s="619">
        <v>1</v>
      </c>
      <c r="E618" s="744">
        <v>10700</v>
      </c>
    </row>
    <row r="619" spans="1:5" ht="15.75">
      <c r="A619" s="1596" t="s">
        <v>520</v>
      </c>
      <c r="B619" s="1597"/>
      <c r="C619" s="1597"/>
      <c r="D619" s="1598"/>
      <c r="E619" s="745">
        <f>SUM(E618:E618)</f>
        <v>10700</v>
      </c>
    </row>
    <row r="620" spans="1:5" ht="16.5" thickBot="1">
      <c r="A620" s="261"/>
      <c r="B620" s="262"/>
      <c r="C620" s="263"/>
      <c r="D620" s="265"/>
      <c r="E620" s="401"/>
    </row>
    <row r="621" spans="1:5" ht="16.5" thickBot="1">
      <c r="A621" s="1292" t="s">
        <v>620</v>
      </c>
      <c r="B621" s="1293"/>
      <c r="C621" s="1293"/>
      <c r="D621" s="1294"/>
      <c r="E621" s="402">
        <f>E619+E617</f>
        <v>15000</v>
      </c>
    </row>
    <row r="622" spans="1:5" ht="15.75">
      <c r="A622" s="283"/>
      <c r="B622" s="134"/>
      <c r="C622" s="622"/>
      <c r="D622" s="134"/>
      <c r="E622" s="171"/>
    </row>
    <row r="623" spans="1:5" ht="15.75">
      <c r="A623" s="284"/>
      <c r="B623" s="3"/>
      <c r="C623" s="132"/>
      <c r="D623" s="3"/>
      <c r="E623" s="4"/>
    </row>
    <row r="624" spans="1:5" ht="15.75">
      <c r="A624" s="1469" t="s">
        <v>1429</v>
      </c>
      <c r="B624" s="1470"/>
      <c r="C624" s="1470"/>
      <c r="D624" s="1470"/>
      <c r="E624" s="1471"/>
    </row>
    <row r="625" spans="1:5" ht="16.5" thickBot="1">
      <c r="A625" s="285"/>
      <c r="B625" s="3"/>
      <c r="C625" s="423"/>
      <c r="D625" s="173"/>
      <c r="E625" s="4"/>
    </row>
    <row r="626" spans="1:5" ht="16.5" thickBot="1">
      <c r="A626" s="286"/>
      <c r="B626" s="614"/>
      <c r="C626" s="615"/>
      <c r="D626" s="287" t="s">
        <v>501</v>
      </c>
      <c r="E626" s="380">
        <v>536697.53</v>
      </c>
    </row>
    <row r="627" spans="1:5" ht="16.5" thickBot="1">
      <c r="A627" s="8"/>
      <c r="B627" s="174"/>
      <c r="C627" s="175"/>
      <c r="D627" s="288" t="s">
        <v>503</v>
      </c>
      <c r="E627" s="374">
        <f>E1282</f>
        <v>244979.94000000003</v>
      </c>
    </row>
    <row r="628" spans="1:5" ht="15.75">
      <c r="A628" s="1503"/>
      <c r="B628" s="1504"/>
      <c r="C628" s="1504"/>
      <c r="D628" s="1505"/>
      <c r="E628" s="1507"/>
    </row>
    <row r="629" spans="1:5" ht="16.5" thickBot="1">
      <c r="A629" s="1509"/>
      <c r="B629" s="1510"/>
      <c r="C629" s="1510"/>
      <c r="D629" s="1506"/>
      <c r="E629" s="1508"/>
    </row>
    <row r="630" spans="1:5" ht="15.75">
      <c r="A630" s="1478" t="s">
        <v>504</v>
      </c>
      <c r="B630" s="1478" t="s">
        <v>505</v>
      </c>
      <c r="C630" s="1478" t="s">
        <v>506</v>
      </c>
      <c r="D630" s="1478" t="s">
        <v>507</v>
      </c>
      <c r="E630" s="1488" t="s">
        <v>508</v>
      </c>
    </row>
    <row r="631" spans="1:5" ht="24" customHeight="1" thickBot="1">
      <c r="A631" s="1479"/>
      <c r="B631" s="1479"/>
      <c r="C631" s="1479"/>
      <c r="D631" s="1479"/>
      <c r="E631" s="1490"/>
    </row>
    <row r="632" spans="1:5" ht="32.25" thickBot="1">
      <c r="A632" s="1405" t="s">
        <v>732</v>
      </c>
      <c r="B632" s="1407" t="s">
        <v>1430</v>
      </c>
      <c r="C632" s="623" t="s">
        <v>1431</v>
      </c>
      <c r="D632" s="624">
        <v>1</v>
      </c>
      <c r="E632" s="625">
        <v>3650</v>
      </c>
    </row>
    <row r="633" spans="1:5" ht="15.75">
      <c r="A633" s="1406"/>
      <c r="B633" s="1408"/>
      <c r="C633" s="1599" t="s">
        <v>1432</v>
      </c>
      <c r="D633" s="1601">
        <v>1</v>
      </c>
      <c r="E633" s="1603">
        <v>1499</v>
      </c>
    </row>
    <row r="634" spans="1:5" ht="16.5" thickBot="1">
      <c r="A634" s="1406"/>
      <c r="B634" s="1408"/>
      <c r="C634" s="1600"/>
      <c r="D634" s="1602"/>
      <c r="E634" s="1604"/>
    </row>
    <row r="635" spans="1:5" ht="16.5" thickBot="1">
      <c r="A635" s="1406"/>
      <c r="B635" s="1408"/>
      <c r="C635" s="626" t="s">
        <v>1433</v>
      </c>
      <c r="D635" s="627">
        <v>4</v>
      </c>
      <c r="E635" s="628">
        <v>396</v>
      </c>
    </row>
    <row r="636" spans="1:5" ht="15.75">
      <c r="A636" s="1406"/>
      <c r="B636" s="1408"/>
      <c r="C636" s="1599" t="s">
        <v>1432</v>
      </c>
      <c r="D636" s="1601">
        <v>3</v>
      </c>
      <c r="E636" s="1603">
        <v>2997</v>
      </c>
    </row>
    <row r="637" spans="1:5" ht="16.5" thickBot="1">
      <c r="A637" s="1406"/>
      <c r="B637" s="1408"/>
      <c r="C637" s="1600"/>
      <c r="D637" s="1602"/>
      <c r="E637" s="1604"/>
    </row>
    <row r="638" spans="1:5" ht="32.25" thickBot="1">
      <c r="A638" s="1406"/>
      <c r="B638" s="1408"/>
      <c r="C638" s="629" t="s">
        <v>1434</v>
      </c>
      <c r="D638" s="630">
        <v>1</v>
      </c>
      <c r="E638" s="631">
        <v>175</v>
      </c>
    </row>
    <row r="639" spans="1:5" ht="32.25" thickBot="1">
      <c r="A639" s="1406"/>
      <c r="B639" s="1408"/>
      <c r="C639" s="626" t="s">
        <v>1435</v>
      </c>
      <c r="D639" s="627">
        <v>1</v>
      </c>
      <c r="E639" s="628">
        <v>300</v>
      </c>
    </row>
    <row r="640" spans="1:5" ht="48" thickBot="1">
      <c r="A640" s="1406"/>
      <c r="B640" s="1408"/>
      <c r="C640" s="626" t="s">
        <v>1436</v>
      </c>
      <c r="D640" s="627">
        <v>1</v>
      </c>
      <c r="E640" s="628">
        <v>29</v>
      </c>
    </row>
    <row r="641" spans="1:5" ht="32.25" thickBot="1">
      <c r="A641" s="1406"/>
      <c r="B641" s="1408"/>
      <c r="C641" s="626" t="s">
        <v>1437</v>
      </c>
      <c r="D641" s="627">
        <v>1</v>
      </c>
      <c r="E641" s="628">
        <v>79</v>
      </c>
    </row>
    <row r="642" spans="1:5" ht="16.5" thickBot="1">
      <c r="A642" s="1406"/>
      <c r="B642" s="1408"/>
      <c r="C642" s="626" t="s">
        <v>1438</v>
      </c>
      <c r="D642" s="627">
        <v>1</v>
      </c>
      <c r="E642" s="628">
        <v>74</v>
      </c>
    </row>
    <row r="643" spans="1:5" ht="16.5" thickBot="1">
      <c r="A643" s="1406"/>
      <c r="B643" s="1408"/>
      <c r="C643" s="626" t="s">
        <v>1439</v>
      </c>
      <c r="D643" s="627">
        <v>1</v>
      </c>
      <c r="E643" s="628">
        <v>23</v>
      </c>
    </row>
    <row r="644" spans="1:5" ht="32.25" thickBot="1">
      <c r="A644" s="1406"/>
      <c r="B644" s="1408"/>
      <c r="C644" s="626" t="s">
        <v>1440</v>
      </c>
      <c r="D644" s="627">
        <v>1</v>
      </c>
      <c r="E644" s="628">
        <v>180</v>
      </c>
    </row>
    <row r="645" spans="1:5" ht="48" thickBot="1">
      <c r="A645" s="1406"/>
      <c r="B645" s="1408"/>
      <c r="C645" s="626" t="s">
        <v>1441</v>
      </c>
      <c r="D645" s="627">
        <v>1</v>
      </c>
      <c r="E645" s="628">
        <v>250</v>
      </c>
    </row>
    <row r="646" spans="1:5" ht="48" thickBot="1">
      <c r="A646" s="1406"/>
      <c r="B646" s="1408"/>
      <c r="C646" s="626" t="s">
        <v>1442</v>
      </c>
      <c r="D646" s="627">
        <v>1</v>
      </c>
      <c r="E646" s="628">
        <v>49</v>
      </c>
    </row>
    <row r="647" spans="1:5" ht="32.25" thickBot="1">
      <c r="A647" s="1406"/>
      <c r="B647" s="1408"/>
      <c r="C647" s="626" t="s">
        <v>1443</v>
      </c>
      <c r="D647" s="627">
        <v>1</v>
      </c>
      <c r="E647" s="628">
        <v>257</v>
      </c>
    </row>
    <row r="648" spans="1:5" ht="32.25" thickBot="1">
      <c r="A648" s="1406"/>
      <c r="B648" s="1408"/>
      <c r="C648" s="626" t="s">
        <v>1444</v>
      </c>
      <c r="D648" s="627">
        <v>1</v>
      </c>
      <c r="E648" s="628">
        <v>270</v>
      </c>
    </row>
    <row r="649" spans="1:5" ht="32.25" thickBot="1">
      <c r="A649" s="1406"/>
      <c r="B649" s="1408"/>
      <c r="C649" s="626" t="s">
        <v>1445</v>
      </c>
      <c r="D649" s="627">
        <v>1</v>
      </c>
      <c r="E649" s="628">
        <v>75</v>
      </c>
    </row>
    <row r="650" spans="1:5" ht="32.25" thickBot="1">
      <c r="A650" s="1406"/>
      <c r="B650" s="1408"/>
      <c r="C650" s="629" t="s">
        <v>1446</v>
      </c>
      <c r="D650" s="630">
        <v>1</v>
      </c>
      <c r="E650" s="631">
        <v>233.1</v>
      </c>
    </row>
    <row r="651" spans="1:5" ht="32.25" thickBot="1">
      <c r="A651" s="1406"/>
      <c r="B651" s="1408"/>
      <c r="C651" s="626" t="s">
        <v>1447</v>
      </c>
      <c r="D651" s="627">
        <v>1</v>
      </c>
      <c r="E651" s="628">
        <v>243</v>
      </c>
    </row>
    <row r="652" spans="1:5" ht="32.25" thickBot="1">
      <c r="A652" s="1406"/>
      <c r="B652" s="1408"/>
      <c r="C652" s="626" t="s">
        <v>1448</v>
      </c>
      <c r="D652" s="627">
        <v>1</v>
      </c>
      <c r="E652" s="628">
        <v>130.5</v>
      </c>
    </row>
    <row r="653" spans="1:5" ht="32.25" thickBot="1">
      <c r="A653" s="1406"/>
      <c r="B653" s="1408"/>
      <c r="C653" s="626" t="s">
        <v>1449</v>
      </c>
      <c r="D653" s="627">
        <v>1</v>
      </c>
      <c r="E653" s="628">
        <v>130.5</v>
      </c>
    </row>
    <row r="654" spans="1:5" ht="16.5" thickBot="1">
      <c r="A654" s="1406"/>
      <c r="B654" s="1408"/>
      <c r="C654" s="626" t="s">
        <v>1450</v>
      </c>
      <c r="D654" s="627">
        <v>1</v>
      </c>
      <c r="E654" s="628">
        <v>279</v>
      </c>
    </row>
    <row r="655" spans="1:5" ht="32.25" thickBot="1">
      <c r="A655" s="1406"/>
      <c r="B655" s="1408"/>
      <c r="C655" s="626" t="s">
        <v>1451</v>
      </c>
      <c r="D655" s="627">
        <v>1</v>
      </c>
      <c r="E655" s="628">
        <v>233.1</v>
      </c>
    </row>
    <row r="656" spans="1:5" ht="48" thickBot="1">
      <c r="A656" s="1406"/>
      <c r="B656" s="1408"/>
      <c r="C656" s="626" t="s">
        <v>1452</v>
      </c>
      <c r="D656" s="627">
        <v>1</v>
      </c>
      <c r="E656" s="628">
        <v>54</v>
      </c>
    </row>
    <row r="657" spans="1:5" ht="32.25" thickBot="1">
      <c r="A657" s="1406"/>
      <c r="B657" s="1408"/>
      <c r="C657" s="626" t="s">
        <v>1453</v>
      </c>
      <c r="D657" s="627">
        <v>2</v>
      </c>
      <c r="E657" s="628">
        <v>396</v>
      </c>
    </row>
    <row r="658" spans="1:5" ht="48" thickBot="1">
      <c r="A658" s="1406"/>
      <c r="B658" s="1408"/>
      <c r="C658" s="626" t="s">
        <v>1454</v>
      </c>
      <c r="D658" s="627">
        <v>1</v>
      </c>
      <c r="E658" s="628">
        <v>268.2</v>
      </c>
    </row>
    <row r="659" spans="1:5" ht="48" thickBot="1">
      <c r="A659" s="1406"/>
      <c r="B659" s="1408"/>
      <c r="C659" s="626" t="s">
        <v>1455</v>
      </c>
      <c r="D659" s="627">
        <v>1</v>
      </c>
      <c r="E659" s="628">
        <v>116.1</v>
      </c>
    </row>
    <row r="660" spans="1:5" ht="48" thickBot="1">
      <c r="A660" s="1406"/>
      <c r="B660" s="1408"/>
      <c r="C660" s="626" t="s">
        <v>1456</v>
      </c>
      <c r="D660" s="627">
        <v>1</v>
      </c>
      <c r="E660" s="628">
        <v>38.7</v>
      </c>
    </row>
    <row r="661" spans="1:5" ht="63.75" thickBot="1">
      <c r="A661" s="1406"/>
      <c r="B661" s="1408"/>
      <c r="C661" s="626" t="s">
        <v>1457</v>
      </c>
      <c r="D661" s="627">
        <v>1</v>
      </c>
      <c r="E661" s="628">
        <v>81</v>
      </c>
    </row>
    <row r="662" spans="1:5" ht="48" thickBot="1">
      <c r="A662" s="1406"/>
      <c r="B662" s="1408"/>
      <c r="C662" s="626" t="s">
        <v>1458</v>
      </c>
      <c r="D662" s="627">
        <v>1</v>
      </c>
      <c r="E662" s="628">
        <v>148.5</v>
      </c>
    </row>
    <row r="663" spans="1:5" ht="48" thickBot="1">
      <c r="A663" s="1406"/>
      <c r="B663" s="1408"/>
      <c r="C663" s="626" t="s">
        <v>1459</v>
      </c>
      <c r="D663" s="627">
        <v>1</v>
      </c>
      <c r="E663" s="628">
        <v>66.6</v>
      </c>
    </row>
    <row r="664" spans="1:5" ht="32.25" thickBot="1">
      <c r="A664" s="1406"/>
      <c r="B664" s="1408"/>
      <c r="C664" s="626" t="s">
        <v>1460</v>
      </c>
      <c r="D664" s="627">
        <v>1</v>
      </c>
      <c r="E664" s="628">
        <v>243</v>
      </c>
    </row>
    <row r="665" spans="1:5" ht="32.25" thickBot="1">
      <c r="A665" s="1406"/>
      <c r="B665" s="1408"/>
      <c r="C665" s="626" t="s">
        <v>1461</v>
      </c>
      <c r="D665" s="627">
        <v>1</v>
      </c>
      <c r="E665" s="628">
        <v>314.1</v>
      </c>
    </row>
    <row r="666" spans="1:5" ht="63.75" thickBot="1">
      <c r="A666" s="1406"/>
      <c r="B666" s="1408"/>
      <c r="C666" s="626" t="s">
        <v>1462</v>
      </c>
      <c r="D666" s="627">
        <v>1</v>
      </c>
      <c r="E666" s="628">
        <v>39.6</v>
      </c>
    </row>
    <row r="667" spans="1:5" ht="32.25" thickBot="1">
      <c r="A667" s="1406"/>
      <c r="B667" s="1408"/>
      <c r="C667" s="626" t="s">
        <v>1463</v>
      </c>
      <c r="D667" s="627">
        <v>1</v>
      </c>
      <c r="E667" s="628">
        <v>161.1</v>
      </c>
    </row>
    <row r="668" spans="1:5" ht="32.25" thickBot="1">
      <c r="A668" s="1406"/>
      <c r="B668" s="1408"/>
      <c r="C668" s="626" t="s">
        <v>1464</v>
      </c>
      <c r="D668" s="627">
        <v>1</v>
      </c>
      <c r="E668" s="628">
        <v>261</v>
      </c>
    </row>
    <row r="669" spans="1:5" ht="32.25" thickBot="1">
      <c r="A669" s="1406"/>
      <c r="B669" s="1408"/>
      <c r="C669" s="626" t="s">
        <v>1465</v>
      </c>
      <c r="D669" s="627">
        <v>1</v>
      </c>
      <c r="E669" s="628">
        <v>144</v>
      </c>
    </row>
    <row r="670" spans="1:5" ht="32.25" thickBot="1">
      <c r="A670" s="1406"/>
      <c r="B670" s="1408"/>
      <c r="C670" s="626" t="s">
        <v>1466</v>
      </c>
      <c r="D670" s="627">
        <v>1</v>
      </c>
      <c r="E670" s="628">
        <v>288</v>
      </c>
    </row>
    <row r="671" spans="1:5" ht="32.25" thickBot="1">
      <c r="A671" s="1406"/>
      <c r="B671" s="1408"/>
      <c r="C671" s="626" t="s">
        <v>1467</v>
      </c>
      <c r="D671" s="627">
        <v>1</v>
      </c>
      <c r="E671" s="628">
        <v>288</v>
      </c>
    </row>
    <row r="672" spans="1:5" ht="32.25" thickBot="1">
      <c r="A672" s="1406"/>
      <c r="B672" s="1408"/>
      <c r="C672" s="626" t="s">
        <v>1468</v>
      </c>
      <c r="D672" s="627">
        <v>2</v>
      </c>
      <c r="E672" s="628">
        <v>486</v>
      </c>
    </row>
    <row r="673" spans="1:5" ht="32.25" thickBot="1">
      <c r="A673" s="1406"/>
      <c r="B673" s="1408"/>
      <c r="C673" s="626" t="s">
        <v>1469</v>
      </c>
      <c r="D673" s="627">
        <v>2</v>
      </c>
      <c r="E673" s="628">
        <v>486</v>
      </c>
    </row>
    <row r="674" spans="1:5" ht="48" thickBot="1">
      <c r="A674" s="1406"/>
      <c r="B674" s="1408"/>
      <c r="C674" s="626" t="s">
        <v>1470</v>
      </c>
      <c r="D674" s="627">
        <v>1</v>
      </c>
      <c r="E674" s="628">
        <v>279</v>
      </c>
    </row>
    <row r="675" spans="1:5" ht="32.25" thickBot="1">
      <c r="A675" s="1406"/>
      <c r="B675" s="1408"/>
      <c r="C675" s="626" t="s">
        <v>1471</v>
      </c>
      <c r="D675" s="627">
        <v>1</v>
      </c>
      <c r="E675" s="628">
        <v>270</v>
      </c>
    </row>
    <row r="676" spans="1:5" ht="32.25" thickBot="1">
      <c r="A676" s="1406"/>
      <c r="B676" s="1408"/>
      <c r="C676" s="626" t="s">
        <v>1472</v>
      </c>
      <c r="D676" s="627">
        <v>1</v>
      </c>
      <c r="E676" s="628">
        <v>324</v>
      </c>
    </row>
    <row r="677" spans="1:5" ht="32.25" thickBot="1">
      <c r="A677" s="1406"/>
      <c r="B677" s="1408"/>
      <c r="C677" s="626" t="s">
        <v>1473</v>
      </c>
      <c r="D677" s="627">
        <v>1</v>
      </c>
      <c r="E677" s="628">
        <v>63</v>
      </c>
    </row>
    <row r="678" spans="1:5" ht="48" thickBot="1">
      <c r="A678" s="1406"/>
      <c r="B678" s="1408"/>
      <c r="C678" s="626" t="s">
        <v>1474</v>
      </c>
      <c r="D678" s="627">
        <v>1</v>
      </c>
      <c r="E678" s="628">
        <v>94.5</v>
      </c>
    </row>
    <row r="679" spans="1:5" ht="48" thickBot="1">
      <c r="A679" s="1406"/>
      <c r="B679" s="1408"/>
      <c r="C679" s="626" t="s">
        <v>1475</v>
      </c>
      <c r="D679" s="627">
        <v>1</v>
      </c>
      <c r="E679" s="628">
        <v>88.2</v>
      </c>
    </row>
    <row r="680" spans="1:5" ht="63.75" thickBot="1">
      <c r="A680" s="1406"/>
      <c r="B680" s="1408"/>
      <c r="C680" s="626" t="s">
        <v>1476</v>
      </c>
      <c r="D680" s="627">
        <v>1</v>
      </c>
      <c r="E680" s="628">
        <v>79.2</v>
      </c>
    </row>
    <row r="681" spans="1:5" ht="48" thickBot="1">
      <c r="A681" s="1406"/>
      <c r="B681" s="1408"/>
      <c r="C681" s="626" t="s">
        <v>1477</v>
      </c>
      <c r="D681" s="627">
        <v>1</v>
      </c>
      <c r="E681" s="628">
        <v>66.6</v>
      </c>
    </row>
    <row r="682" spans="1:5" ht="48" thickBot="1">
      <c r="A682" s="1406"/>
      <c r="B682" s="1408"/>
      <c r="C682" s="626" t="s">
        <v>1478</v>
      </c>
      <c r="D682" s="627">
        <v>1</v>
      </c>
      <c r="E682" s="628">
        <v>116.1</v>
      </c>
    </row>
    <row r="683" spans="1:5" ht="48" thickBot="1">
      <c r="A683" s="1406"/>
      <c r="B683" s="1408"/>
      <c r="C683" s="626" t="s">
        <v>1479</v>
      </c>
      <c r="D683" s="627">
        <v>1</v>
      </c>
      <c r="E683" s="628">
        <v>42.3</v>
      </c>
    </row>
    <row r="684" spans="1:5" ht="48" thickBot="1">
      <c r="A684" s="1406"/>
      <c r="B684" s="1408"/>
      <c r="C684" s="626" t="s">
        <v>1480</v>
      </c>
      <c r="D684" s="627">
        <v>1</v>
      </c>
      <c r="E684" s="628">
        <v>46.8</v>
      </c>
    </row>
    <row r="685" spans="1:5" ht="48" thickBot="1">
      <c r="A685" s="1406"/>
      <c r="B685" s="1408"/>
      <c r="C685" s="626" t="s">
        <v>1481</v>
      </c>
      <c r="D685" s="627">
        <v>1</v>
      </c>
      <c r="E685" s="628">
        <v>71.1</v>
      </c>
    </row>
    <row r="686" spans="1:5" ht="48" thickBot="1">
      <c r="A686" s="1406"/>
      <c r="B686" s="1408"/>
      <c r="C686" s="626" t="s">
        <v>1482</v>
      </c>
      <c r="D686" s="627">
        <v>1</v>
      </c>
      <c r="E686" s="628">
        <v>59.4</v>
      </c>
    </row>
    <row r="687" spans="1:5" ht="48" thickBot="1">
      <c r="A687" s="1406"/>
      <c r="B687" s="1408"/>
      <c r="C687" s="626" t="s">
        <v>1483</v>
      </c>
      <c r="D687" s="627">
        <v>1</v>
      </c>
      <c r="E687" s="628">
        <v>71.1</v>
      </c>
    </row>
    <row r="688" spans="1:5" ht="48" thickBot="1">
      <c r="A688" s="1406"/>
      <c r="B688" s="1408"/>
      <c r="C688" s="626" t="s">
        <v>1484</v>
      </c>
      <c r="D688" s="627">
        <v>1</v>
      </c>
      <c r="E688" s="628">
        <v>71.1</v>
      </c>
    </row>
    <row r="689" spans="1:5" ht="32.25" thickBot="1">
      <c r="A689" s="1406"/>
      <c r="B689" s="1408"/>
      <c r="C689" s="626" t="s">
        <v>1485</v>
      </c>
      <c r="D689" s="627">
        <v>1</v>
      </c>
      <c r="E689" s="628">
        <v>135</v>
      </c>
    </row>
    <row r="690" spans="1:5" ht="32.25" thickBot="1">
      <c r="A690" s="1406"/>
      <c r="B690" s="1408"/>
      <c r="C690" s="629" t="s">
        <v>1486</v>
      </c>
      <c r="D690" s="630">
        <v>2</v>
      </c>
      <c r="E690" s="631">
        <v>88.2</v>
      </c>
    </row>
    <row r="691" spans="1:5" ht="16.5" thickBot="1">
      <c r="A691" s="1406"/>
      <c r="B691" s="1408"/>
      <c r="C691" s="626" t="s">
        <v>1487</v>
      </c>
      <c r="D691" s="627">
        <v>12</v>
      </c>
      <c r="E691" s="628">
        <v>77.76</v>
      </c>
    </row>
    <row r="692" spans="1:5" ht="16.5" thickBot="1">
      <c r="A692" s="1406"/>
      <c r="B692" s="1408"/>
      <c r="C692" s="626" t="s">
        <v>1488</v>
      </c>
      <c r="D692" s="627">
        <v>2</v>
      </c>
      <c r="E692" s="628">
        <v>243</v>
      </c>
    </row>
    <row r="693" spans="1:5" ht="16.5" thickBot="1">
      <c r="A693" s="1406"/>
      <c r="B693" s="1408"/>
      <c r="C693" s="626" t="s">
        <v>1489</v>
      </c>
      <c r="D693" s="627">
        <v>2</v>
      </c>
      <c r="E693" s="628">
        <v>113.4</v>
      </c>
    </row>
    <row r="694" spans="1:5" ht="32.25" thickBot="1">
      <c r="A694" s="1406"/>
      <c r="B694" s="1408"/>
      <c r="C694" s="626" t="s">
        <v>1490</v>
      </c>
      <c r="D694" s="627">
        <v>5</v>
      </c>
      <c r="E694" s="628">
        <v>76.5</v>
      </c>
    </row>
    <row r="695" spans="1:5" ht="16.5" thickBot="1">
      <c r="A695" s="1406"/>
      <c r="B695" s="1408"/>
      <c r="C695" s="626" t="s">
        <v>1491</v>
      </c>
      <c r="D695" s="627">
        <v>4</v>
      </c>
      <c r="E695" s="628">
        <v>59.4</v>
      </c>
    </row>
    <row r="696" spans="1:5" ht="16.5" thickBot="1">
      <c r="A696" s="1406"/>
      <c r="B696" s="1408"/>
      <c r="C696" s="626" t="s">
        <v>1492</v>
      </c>
      <c r="D696" s="627">
        <v>8</v>
      </c>
      <c r="E696" s="628">
        <v>208.8</v>
      </c>
    </row>
    <row r="697" spans="1:5" ht="16.5" thickBot="1">
      <c r="A697" s="1406"/>
      <c r="B697" s="1408"/>
      <c r="C697" s="626" t="s">
        <v>1493</v>
      </c>
      <c r="D697" s="627">
        <v>2</v>
      </c>
      <c r="E697" s="628">
        <v>142.2</v>
      </c>
    </row>
    <row r="698" spans="1:5" ht="16.5" thickBot="1">
      <c r="A698" s="1406"/>
      <c r="B698" s="1408"/>
      <c r="C698" s="626" t="s">
        <v>1494</v>
      </c>
      <c r="D698" s="627">
        <v>4</v>
      </c>
      <c r="E698" s="628">
        <v>252</v>
      </c>
    </row>
    <row r="699" spans="1:5" ht="16.5" thickBot="1">
      <c r="A699" s="1406"/>
      <c r="B699" s="1408"/>
      <c r="C699" s="626" t="s">
        <v>1495</v>
      </c>
      <c r="D699" s="627">
        <v>3</v>
      </c>
      <c r="E699" s="628">
        <v>237.63</v>
      </c>
    </row>
    <row r="700" spans="1:5" ht="32.25" thickBot="1">
      <c r="A700" s="1406"/>
      <c r="B700" s="1408"/>
      <c r="C700" s="626" t="s">
        <v>1496</v>
      </c>
      <c r="D700" s="627">
        <v>2</v>
      </c>
      <c r="E700" s="628">
        <v>79.2</v>
      </c>
    </row>
    <row r="701" spans="1:5" ht="32.25" thickBot="1">
      <c r="A701" s="1406"/>
      <c r="B701" s="1408"/>
      <c r="C701" s="626" t="s">
        <v>1497</v>
      </c>
      <c r="D701" s="627">
        <v>4</v>
      </c>
      <c r="E701" s="628">
        <v>158.4</v>
      </c>
    </row>
    <row r="702" spans="1:5" ht="32.25" thickBot="1">
      <c r="A702" s="1406"/>
      <c r="B702" s="1408"/>
      <c r="C702" s="626" t="s">
        <v>1498</v>
      </c>
      <c r="D702" s="627">
        <v>4</v>
      </c>
      <c r="E702" s="628">
        <v>158.4</v>
      </c>
    </row>
    <row r="703" spans="1:5" ht="32.25" thickBot="1">
      <c r="A703" s="1406"/>
      <c r="B703" s="1408"/>
      <c r="C703" s="626" t="s">
        <v>1499</v>
      </c>
      <c r="D703" s="627">
        <v>4</v>
      </c>
      <c r="E703" s="628">
        <v>158.4</v>
      </c>
    </row>
    <row r="704" spans="1:5" ht="16.5" thickBot="1">
      <c r="A704" s="1406"/>
      <c r="B704" s="1408"/>
      <c r="C704" s="626" t="s">
        <v>1500</v>
      </c>
      <c r="D704" s="627">
        <v>3</v>
      </c>
      <c r="E704" s="628">
        <v>176.4</v>
      </c>
    </row>
    <row r="705" spans="1:5" ht="32.25" thickBot="1">
      <c r="A705" s="1406"/>
      <c r="B705" s="1408"/>
      <c r="C705" s="626" t="s">
        <v>1501</v>
      </c>
      <c r="D705" s="627">
        <v>10</v>
      </c>
      <c r="E705" s="628">
        <v>396</v>
      </c>
    </row>
    <row r="706" spans="1:5" ht="32.25" thickBot="1">
      <c r="A706" s="1406"/>
      <c r="B706" s="1408"/>
      <c r="C706" s="626" t="s">
        <v>1502</v>
      </c>
      <c r="D706" s="627">
        <v>4</v>
      </c>
      <c r="E706" s="628">
        <v>158</v>
      </c>
    </row>
    <row r="707" spans="1:5" ht="32.25" thickBot="1">
      <c r="A707" s="1406"/>
      <c r="B707" s="1408"/>
      <c r="C707" s="626" t="s">
        <v>1503</v>
      </c>
      <c r="D707" s="627">
        <v>3</v>
      </c>
      <c r="E707" s="628">
        <v>118.8</v>
      </c>
    </row>
    <row r="708" spans="1:5" ht="32.25" thickBot="1">
      <c r="A708" s="1406"/>
      <c r="B708" s="1408"/>
      <c r="C708" s="626" t="s">
        <v>1504</v>
      </c>
      <c r="D708" s="627">
        <v>3</v>
      </c>
      <c r="E708" s="628">
        <v>118.8</v>
      </c>
    </row>
    <row r="709" spans="1:5" ht="32.25" thickBot="1">
      <c r="A709" s="1406"/>
      <c r="B709" s="1408"/>
      <c r="C709" s="626" t="s">
        <v>1505</v>
      </c>
      <c r="D709" s="627">
        <v>5</v>
      </c>
      <c r="E709" s="628">
        <v>49.5</v>
      </c>
    </row>
    <row r="710" spans="1:5" ht="16.5" thickBot="1">
      <c r="A710" s="1406"/>
      <c r="B710" s="1408"/>
      <c r="C710" s="626" t="s">
        <v>1506</v>
      </c>
      <c r="D710" s="627">
        <v>2</v>
      </c>
      <c r="E710" s="628">
        <v>50.4</v>
      </c>
    </row>
    <row r="711" spans="1:5" ht="16.5" thickBot="1">
      <c r="A711" s="1406"/>
      <c r="B711" s="1408"/>
      <c r="C711" s="626" t="s">
        <v>1507</v>
      </c>
      <c r="D711" s="627">
        <v>19</v>
      </c>
      <c r="E711" s="628">
        <v>67.45</v>
      </c>
    </row>
    <row r="712" spans="1:5" ht="16.5" thickBot="1">
      <c r="A712" s="1406"/>
      <c r="B712" s="1408"/>
      <c r="C712" s="626" t="s">
        <v>1508</v>
      </c>
      <c r="D712" s="627">
        <v>1</v>
      </c>
      <c r="E712" s="628">
        <v>738</v>
      </c>
    </row>
    <row r="713" spans="1:5" ht="79.5" thickBot="1">
      <c r="A713" s="1426"/>
      <c r="B713" s="1427"/>
      <c r="C713" s="629" t="s">
        <v>1509</v>
      </c>
      <c r="D713" s="630">
        <v>1</v>
      </c>
      <c r="E713" s="631">
        <v>41044</v>
      </c>
    </row>
    <row r="714" spans="1:5" ht="16.5" thickBot="1">
      <c r="A714" s="1206" t="s">
        <v>520</v>
      </c>
      <c r="B714" s="1207"/>
      <c r="C714" s="1207"/>
      <c r="D714" s="1208"/>
      <c r="E714" s="632">
        <f>SUM(E632:E713)</f>
        <v>62280.140000000014</v>
      </c>
    </row>
    <row r="715" spans="1:5" ht="16.5" thickBot="1">
      <c r="A715" s="1407" t="s">
        <v>740</v>
      </c>
      <c r="B715" s="1407" t="s">
        <v>1430</v>
      </c>
      <c r="C715" s="633" t="s">
        <v>1510</v>
      </c>
      <c r="D715" s="624">
        <v>1</v>
      </c>
      <c r="E715" s="481">
        <v>1380</v>
      </c>
    </row>
    <row r="716" spans="1:5" ht="16.5" thickBot="1">
      <c r="A716" s="1408"/>
      <c r="B716" s="1408"/>
      <c r="C716" s="634" t="s">
        <v>1511</v>
      </c>
      <c r="D716" s="624">
        <v>1</v>
      </c>
      <c r="E716" s="481">
        <v>730</v>
      </c>
    </row>
    <row r="717" spans="1:5" ht="15.75">
      <c r="A717" s="1408"/>
      <c r="B717" s="1408"/>
      <c r="C717" s="1599" t="s">
        <v>1512</v>
      </c>
      <c r="D717" s="1601">
        <v>2</v>
      </c>
      <c r="E717" s="1605">
        <v>198</v>
      </c>
    </row>
    <row r="718" spans="1:5" ht="16.5" thickBot="1">
      <c r="A718" s="1408"/>
      <c r="B718" s="1408"/>
      <c r="C718" s="1600"/>
      <c r="D718" s="1602"/>
      <c r="E718" s="1606"/>
    </row>
    <row r="719" spans="1:5" ht="15.75">
      <c r="A719" s="1408"/>
      <c r="B719" s="1408"/>
      <c r="C719" s="1599" t="s">
        <v>1432</v>
      </c>
      <c r="D719" s="1607">
        <v>2</v>
      </c>
      <c r="E719" s="1605">
        <v>2998</v>
      </c>
    </row>
    <row r="720" spans="1:5" ht="16.5" thickBot="1">
      <c r="A720" s="1408"/>
      <c r="B720" s="1408"/>
      <c r="C720" s="1600"/>
      <c r="D720" s="1608"/>
      <c r="E720" s="1606"/>
    </row>
    <row r="721" spans="1:5" ht="15.75">
      <c r="A721" s="1408"/>
      <c r="B721" s="1408"/>
      <c r="C721" s="1599" t="s">
        <v>1432</v>
      </c>
      <c r="D721" s="1601">
        <v>1</v>
      </c>
      <c r="E721" s="1605">
        <v>1499</v>
      </c>
    </row>
    <row r="722" spans="1:5" ht="16.5" thickBot="1">
      <c r="A722" s="1408"/>
      <c r="B722" s="1408"/>
      <c r="C722" s="1600"/>
      <c r="D722" s="1602"/>
      <c r="E722" s="1606"/>
    </row>
    <row r="723" spans="1:5" ht="16.5" thickBot="1">
      <c r="A723" s="1408"/>
      <c r="B723" s="1408"/>
      <c r="C723" s="633" t="s">
        <v>1512</v>
      </c>
      <c r="D723" s="624">
        <v>2</v>
      </c>
      <c r="E723" s="635">
        <v>498</v>
      </c>
    </row>
    <row r="724" spans="1:5" ht="32.25" thickBot="1">
      <c r="A724" s="1408"/>
      <c r="B724" s="1408"/>
      <c r="C724" s="629" t="s">
        <v>1513</v>
      </c>
      <c r="D724" s="630">
        <v>2</v>
      </c>
      <c r="E724" s="631">
        <v>880</v>
      </c>
    </row>
    <row r="725" spans="1:5" ht="32.25" thickBot="1">
      <c r="A725" s="1408"/>
      <c r="B725" s="1408"/>
      <c r="C725" s="626" t="s">
        <v>1453</v>
      </c>
      <c r="D725" s="627">
        <v>2</v>
      </c>
      <c r="E725" s="628">
        <v>330</v>
      </c>
    </row>
    <row r="726" spans="1:5" ht="32.25" thickBot="1">
      <c r="A726" s="1408"/>
      <c r="B726" s="1408"/>
      <c r="C726" s="626" t="s">
        <v>1514</v>
      </c>
      <c r="D726" s="627">
        <v>1</v>
      </c>
      <c r="E726" s="628">
        <v>24</v>
      </c>
    </row>
    <row r="727" spans="1:5" ht="32.25" thickBot="1">
      <c r="A727" s="1408"/>
      <c r="B727" s="1408"/>
      <c r="C727" s="626" t="s">
        <v>1515</v>
      </c>
      <c r="D727" s="627">
        <v>2</v>
      </c>
      <c r="E727" s="628">
        <v>136</v>
      </c>
    </row>
    <row r="728" spans="1:5" ht="32.25" thickBot="1">
      <c r="A728" s="1408"/>
      <c r="B728" s="1408"/>
      <c r="C728" s="626" t="s">
        <v>1516</v>
      </c>
      <c r="D728" s="627">
        <v>2</v>
      </c>
      <c r="E728" s="628">
        <v>37</v>
      </c>
    </row>
    <row r="729" spans="1:5" ht="32.25" thickBot="1">
      <c r="A729" s="1408"/>
      <c r="B729" s="1408"/>
      <c r="C729" s="626" t="s">
        <v>1517</v>
      </c>
      <c r="D729" s="627">
        <v>1</v>
      </c>
      <c r="E729" s="628">
        <v>135</v>
      </c>
    </row>
    <row r="730" spans="1:5" ht="32.25" thickBot="1">
      <c r="A730" s="1408"/>
      <c r="B730" s="1408"/>
      <c r="C730" s="626" t="s">
        <v>1518</v>
      </c>
      <c r="D730" s="627">
        <v>1</v>
      </c>
      <c r="E730" s="628">
        <v>135</v>
      </c>
    </row>
    <row r="731" spans="1:5" ht="32.25" thickBot="1">
      <c r="A731" s="1408"/>
      <c r="B731" s="1408"/>
      <c r="C731" s="626" t="s">
        <v>1519</v>
      </c>
      <c r="D731" s="627">
        <v>2</v>
      </c>
      <c r="E731" s="628">
        <v>300</v>
      </c>
    </row>
    <row r="732" spans="1:5" ht="32.25" thickBot="1">
      <c r="A732" s="1408"/>
      <c r="B732" s="1408"/>
      <c r="C732" s="626" t="s">
        <v>1520</v>
      </c>
      <c r="D732" s="627">
        <v>1</v>
      </c>
      <c r="E732" s="628">
        <v>195</v>
      </c>
    </row>
    <row r="733" spans="1:5" ht="32.25" thickBot="1">
      <c r="A733" s="1408"/>
      <c r="B733" s="1408"/>
      <c r="C733" s="626" t="s">
        <v>1521</v>
      </c>
      <c r="D733" s="627">
        <v>1</v>
      </c>
      <c r="E733" s="628">
        <v>56</v>
      </c>
    </row>
    <row r="734" spans="1:5" ht="32.25" thickBot="1">
      <c r="A734" s="1408"/>
      <c r="B734" s="1408"/>
      <c r="C734" s="626" t="s">
        <v>1522</v>
      </c>
      <c r="D734" s="627">
        <v>2</v>
      </c>
      <c r="E734" s="628">
        <v>136</v>
      </c>
    </row>
    <row r="735" spans="1:5" ht="32.25" thickBot="1">
      <c r="A735" s="1408"/>
      <c r="B735" s="1408"/>
      <c r="C735" s="626" t="s">
        <v>1523</v>
      </c>
      <c r="D735" s="627">
        <v>1</v>
      </c>
      <c r="E735" s="628">
        <v>42</v>
      </c>
    </row>
    <row r="736" spans="1:5" ht="32.25" thickBot="1">
      <c r="A736" s="1408"/>
      <c r="B736" s="1408"/>
      <c r="C736" s="626" t="s">
        <v>1524</v>
      </c>
      <c r="D736" s="627">
        <v>1</v>
      </c>
      <c r="E736" s="628">
        <v>275</v>
      </c>
    </row>
    <row r="737" spans="1:5" ht="32.25" thickBot="1">
      <c r="A737" s="1408"/>
      <c r="B737" s="1408"/>
      <c r="C737" s="636" t="s">
        <v>1525</v>
      </c>
      <c r="D737" s="627">
        <v>1</v>
      </c>
      <c r="E737" s="628">
        <v>240</v>
      </c>
    </row>
    <row r="738" spans="1:5" ht="32.25" thickBot="1">
      <c r="A738" s="1408"/>
      <c r="B738" s="1408"/>
      <c r="C738" s="629" t="s">
        <v>1434</v>
      </c>
      <c r="D738" s="630">
        <v>1</v>
      </c>
      <c r="E738" s="631">
        <v>225</v>
      </c>
    </row>
    <row r="739" spans="1:5" ht="32.25" thickBot="1">
      <c r="A739" s="1408"/>
      <c r="B739" s="1408"/>
      <c r="C739" s="626" t="s">
        <v>1526</v>
      </c>
      <c r="D739" s="627">
        <v>1</v>
      </c>
      <c r="E739" s="628">
        <v>139.5</v>
      </c>
    </row>
    <row r="740" spans="1:5" ht="32.25" thickBot="1">
      <c r="A740" s="1408"/>
      <c r="B740" s="1408"/>
      <c r="C740" s="626" t="s">
        <v>1448</v>
      </c>
      <c r="D740" s="627">
        <v>2</v>
      </c>
      <c r="E740" s="628">
        <v>261</v>
      </c>
    </row>
    <row r="741" spans="1:5" ht="32.25" thickBot="1">
      <c r="A741" s="1408"/>
      <c r="B741" s="1408"/>
      <c r="C741" s="626" t="s">
        <v>1449</v>
      </c>
      <c r="D741" s="627">
        <v>2</v>
      </c>
      <c r="E741" s="628">
        <v>261</v>
      </c>
    </row>
    <row r="742" spans="1:5" ht="32.25" thickBot="1">
      <c r="A742" s="1408"/>
      <c r="B742" s="1408"/>
      <c r="C742" s="626" t="s">
        <v>1527</v>
      </c>
      <c r="D742" s="627">
        <v>2</v>
      </c>
      <c r="E742" s="628">
        <v>450</v>
      </c>
    </row>
    <row r="743" spans="1:5" ht="32.25" thickBot="1">
      <c r="A743" s="1408"/>
      <c r="B743" s="1408"/>
      <c r="C743" s="626" t="s">
        <v>1451</v>
      </c>
      <c r="D743" s="627">
        <v>2</v>
      </c>
      <c r="E743" s="628">
        <v>466.2</v>
      </c>
    </row>
    <row r="744" spans="1:5" ht="48" thickBot="1">
      <c r="A744" s="1408"/>
      <c r="B744" s="1408"/>
      <c r="C744" s="626" t="s">
        <v>1528</v>
      </c>
      <c r="D744" s="627">
        <v>2</v>
      </c>
      <c r="E744" s="628">
        <v>486</v>
      </c>
    </row>
    <row r="745" spans="1:5" ht="32.25" thickBot="1">
      <c r="A745" s="1408"/>
      <c r="B745" s="1408"/>
      <c r="C745" s="626" t="s">
        <v>1529</v>
      </c>
      <c r="D745" s="627">
        <v>1</v>
      </c>
      <c r="E745" s="628">
        <v>193.5</v>
      </c>
    </row>
    <row r="746" spans="1:5" ht="32.25" thickBot="1">
      <c r="A746" s="1408"/>
      <c r="B746" s="1408"/>
      <c r="C746" s="626" t="s">
        <v>1530</v>
      </c>
      <c r="D746" s="627">
        <v>2</v>
      </c>
      <c r="E746" s="628">
        <v>232</v>
      </c>
    </row>
    <row r="747" spans="1:5" ht="32.25" thickBot="1">
      <c r="A747" s="1408"/>
      <c r="B747" s="1408"/>
      <c r="C747" s="626" t="s">
        <v>1531</v>
      </c>
      <c r="D747" s="627">
        <v>1</v>
      </c>
      <c r="E747" s="628">
        <v>216</v>
      </c>
    </row>
    <row r="748" spans="1:5" ht="48" thickBot="1">
      <c r="A748" s="1408"/>
      <c r="B748" s="1408"/>
      <c r="C748" s="626" t="s">
        <v>1532</v>
      </c>
      <c r="D748" s="627">
        <v>2</v>
      </c>
      <c r="E748" s="628">
        <v>272.9</v>
      </c>
    </row>
    <row r="749" spans="1:5" ht="48" thickBot="1">
      <c r="A749" s="1408"/>
      <c r="B749" s="1408"/>
      <c r="C749" s="626" t="s">
        <v>1533</v>
      </c>
      <c r="D749" s="627">
        <v>1</v>
      </c>
      <c r="E749" s="628">
        <v>207</v>
      </c>
    </row>
    <row r="750" spans="1:5" ht="48" thickBot="1">
      <c r="A750" s="1408"/>
      <c r="B750" s="1408"/>
      <c r="C750" s="626" t="s">
        <v>1534</v>
      </c>
      <c r="D750" s="627">
        <v>2</v>
      </c>
      <c r="E750" s="628">
        <v>297</v>
      </c>
    </row>
    <row r="751" spans="1:5" ht="32.25" thickBot="1">
      <c r="A751" s="1408"/>
      <c r="B751" s="1408"/>
      <c r="C751" s="626" t="s">
        <v>1461</v>
      </c>
      <c r="D751" s="627">
        <v>1</v>
      </c>
      <c r="E751" s="628">
        <v>314.1</v>
      </c>
    </row>
    <row r="752" spans="1:5" ht="63.75" thickBot="1">
      <c r="A752" s="1408"/>
      <c r="B752" s="1408"/>
      <c r="C752" s="626" t="s">
        <v>1462</v>
      </c>
      <c r="D752" s="627">
        <v>2</v>
      </c>
      <c r="E752" s="628">
        <v>179.2</v>
      </c>
    </row>
    <row r="753" spans="1:5" ht="48" thickBot="1">
      <c r="A753" s="1408"/>
      <c r="B753" s="1408"/>
      <c r="C753" s="626" t="s">
        <v>1535</v>
      </c>
      <c r="D753" s="627">
        <v>2</v>
      </c>
      <c r="E753" s="628">
        <v>293</v>
      </c>
    </row>
    <row r="754" spans="1:5" ht="32.25" thickBot="1">
      <c r="A754" s="1408"/>
      <c r="B754" s="1408"/>
      <c r="C754" s="626" t="s">
        <v>1536</v>
      </c>
      <c r="D754" s="627">
        <v>1</v>
      </c>
      <c r="E754" s="628">
        <v>41.4</v>
      </c>
    </row>
    <row r="755" spans="1:5" ht="32.25" thickBot="1">
      <c r="A755" s="1408"/>
      <c r="B755" s="1408"/>
      <c r="C755" s="636" t="s">
        <v>1537</v>
      </c>
      <c r="D755" s="627">
        <v>1</v>
      </c>
      <c r="E755" s="628">
        <v>82.8</v>
      </c>
    </row>
    <row r="756" spans="1:5" ht="32.25" thickBot="1">
      <c r="A756" s="1408"/>
      <c r="B756" s="1408"/>
      <c r="C756" s="636" t="s">
        <v>1538</v>
      </c>
      <c r="D756" s="627">
        <v>1</v>
      </c>
      <c r="E756" s="628">
        <v>88.2</v>
      </c>
    </row>
    <row r="757" spans="1:5" ht="32.25" thickBot="1">
      <c r="A757" s="1408"/>
      <c r="B757" s="1408"/>
      <c r="C757" s="626" t="s">
        <v>1539</v>
      </c>
      <c r="D757" s="627">
        <v>1</v>
      </c>
      <c r="E757" s="628">
        <v>41.4</v>
      </c>
    </row>
    <row r="758" spans="1:5" ht="16.5" thickBot="1">
      <c r="A758" s="1408"/>
      <c r="B758" s="1408"/>
      <c r="C758" s="629" t="s">
        <v>1487</v>
      </c>
      <c r="D758" s="630">
        <v>16</v>
      </c>
      <c r="E758" s="631">
        <v>103.68</v>
      </c>
    </row>
    <row r="759" spans="1:5" ht="16.5" thickBot="1">
      <c r="A759" s="1408"/>
      <c r="B759" s="1408"/>
      <c r="C759" s="626" t="s">
        <v>1488</v>
      </c>
      <c r="D759" s="627">
        <v>3</v>
      </c>
      <c r="E759" s="628">
        <v>364.5</v>
      </c>
    </row>
    <row r="760" spans="1:5" ht="16.5" thickBot="1">
      <c r="A760" s="1408"/>
      <c r="B760" s="1408"/>
      <c r="C760" s="626" t="s">
        <v>1489</v>
      </c>
      <c r="D760" s="627">
        <v>2</v>
      </c>
      <c r="E760" s="628">
        <v>113.4</v>
      </c>
    </row>
    <row r="761" spans="1:5" ht="32.25" thickBot="1">
      <c r="A761" s="1408"/>
      <c r="B761" s="1408"/>
      <c r="C761" s="626" t="s">
        <v>1490</v>
      </c>
      <c r="D761" s="627">
        <v>5</v>
      </c>
      <c r="E761" s="628">
        <v>76.5</v>
      </c>
    </row>
    <row r="762" spans="1:5" ht="16.5" thickBot="1">
      <c r="A762" s="1408"/>
      <c r="B762" s="1408"/>
      <c r="C762" s="626" t="s">
        <v>1491</v>
      </c>
      <c r="D762" s="627">
        <v>10</v>
      </c>
      <c r="E762" s="628">
        <v>148.5</v>
      </c>
    </row>
    <row r="763" spans="1:5" ht="16.5" thickBot="1">
      <c r="A763" s="1408"/>
      <c r="B763" s="1408"/>
      <c r="C763" s="626" t="s">
        <v>1492</v>
      </c>
      <c r="D763" s="627">
        <v>5</v>
      </c>
      <c r="E763" s="628">
        <v>130.5</v>
      </c>
    </row>
    <row r="764" spans="1:5" ht="16.5" thickBot="1">
      <c r="A764" s="1408"/>
      <c r="B764" s="1408"/>
      <c r="C764" s="626" t="s">
        <v>1494</v>
      </c>
      <c r="D764" s="627">
        <v>3</v>
      </c>
      <c r="E764" s="628">
        <v>194.4</v>
      </c>
    </row>
    <row r="765" spans="1:5" ht="16.5" thickBot="1">
      <c r="A765" s="1408"/>
      <c r="B765" s="1408"/>
      <c r="C765" s="626" t="s">
        <v>1495</v>
      </c>
      <c r="D765" s="627">
        <v>3</v>
      </c>
      <c r="E765" s="628">
        <v>159.3</v>
      </c>
    </row>
    <row r="766" spans="1:5" ht="32.25" thickBot="1">
      <c r="A766" s="1408"/>
      <c r="B766" s="1408"/>
      <c r="C766" s="626" t="s">
        <v>1496</v>
      </c>
      <c r="D766" s="627">
        <v>4</v>
      </c>
      <c r="E766" s="628">
        <v>158.4</v>
      </c>
    </row>
    <row r="767" spans="1:5" ht="32.25" thickBot="1">
      <c r="A767" s="1408"/>
      <c r="B767" s="1408"/>
      <c r="C767" s="626" t="s">
        <v>1497</v>
      </c>
      <c r="D767" s="627">
        <v>4</v>
      </c>
      <c r="E767" s="628">
        <v>158.4</v>
      </c>
    </row>
    <row r="768" spans="1:5" ht="32.25" thickBot="1">
      <c r="A768" s="1408"/>
      <c r="B768" s="1408"/>
      <c r="C768" s="626" t="s">
        <v>1498</v>
      </c>
      <c r="D768" s="627">
        <v>4</v>
      </c>
      <c r="E768" s="628">
        <v>158.4</v>
      </c>
    </row>
    <row r="769" spans="1:5" ht="32.25" thickBot="1">
      <c r="A769" s="1408"/>
      <c r="B769" s="1408"/>
      <c r="C769" s="626" t="s">
        <v>1499</v>
      </c>
      <c r="D769" s="627">
        <v>4</v>
      </c>
      <c r="E769" s="628">
        <v>158.4</v>
      </c>
    </row>
    <row r="770" spans="1:5" ht="32.25" thickBot="1">
      <c r="A770" s="1408"/>
      <c r="B770" s="1408"/>
      <c r="C770" s="626" t="s">
        <v>1540</v>
      </c>
      <c r="D770" s="627">
        <v>4</v>
      </c>
      <c r="E770" s="628">
        <v>140.8</v>
      </c>
    </row>
    <row r="771" spans="1:5" ht="16.5" thickBot="1">
      <c r="A771" s="1408"/>
      <c r="B771" s="1408"/>
      <c r="C771" s="626" t="s">
        <v>1541</v>
      </c>
      <c r="D771" s="627">
        <v>1</v>
      </c>
      <c r="E771" s="628">
        <v>161.1</v>
      </c>
    </row>
    <row r="772" spans="1:5" ht="16.5" thickBot="1">
      <c r="A772" s="1408"/>
      <c r="B772" s="1408"/>
      <c r="C772" s="626" t="s">
        <v>1542</v>
      </c>
      <c r="D772" s="627">
        <v>2</v>
      </c>
      <c r="E772" s="628">
        <v>176.4</v>
      </c>
    </row>
    <row r="773" spans="1:5" ht="16.5" thickBot="1">
      <c r="A773" s="1408"/>
      <c r="B773" s="1408"/>
      <c r="C773" s="626" t="s">
        <v>1495</v>
      </c>
      <c r="D773" s="627">
        <v>1</v>
      </c>
      <c r="E773" s="628">
        <v>86.4</v>
      </c>
    </row>
    <row r="774" spans="1:5" ht="48" thickBot="1">
      <c r="A774" s="1427"/>
      <c r="B774" s="1427"/>
      <c r="C774" s="629" t="s">
        <v>1543</v>
      </c>
      <c r="D774" s="630">
        <v>1</v>
      </c>
      <c r="E774" s="631">
        <v>8172</v>
      </c>
    </row>
    <row r="775" spans="1:5" ht="16.5" thickBot="1">
      <c r="A775" s="1206" t="s">
        <v>520</v>
      </c>
      <c r="B775" s="1207"/>
      <c r="C775" s="1207"/>
      <c r="D775" s="1208"/>
      <c r="E775" s="632">
        <f>SUM(E715:E774)</f>
        <v>25632.280000000006</v>
      </c>
    </row>
    <row r="776" spans="1:5" ht="16.5" thickBot="1">
      <c r="A776" s="1407" t="s">
        <v>741</v>
      </c>
      <c r="B776" s="1407" t="s">
        <v>1430</v>
      </c>
      <c r="C776" s="637" t="s">
        <v>1510</v>
      </c>
      <c r="D776" s="624">
        <v>1</v>
      </c>
      <c r="E776" s="481">
        <v>1380</v>
      </c>
    </row>
    <row r="777" spans="1:5" ht="16.5" thickBot="1">
      <c r="A777" s="1408"/>
      <c r="B777" s="1408"/>
      <c r="C777" s="638" t="s">
        <v>1511</v>
      </c>
      <c r="D777" s="624">
        <v>1</v>
      </c>
      <c r="E777" s="481">
        <v>730</v>
      </c>
    </row>
    <row r="778" spans="1:5" ht="15.75">
      <c r="A778" s="1408"/>
      <c r="B778" s="1408"/>
      <c r="C778" s="1599" t="s">
        <v>1432</v>
      </c>
      <c r="D778" s="1601">
        <v>1</v>
      </c>
      <c r="E778" s="1603">
        <v>1499</v>
      </c>
    </row>
    <row r="779" spans="1:5" ht="16.5" thickBot="1">
      <c r="A779" s="1408"/>
      <c r="B779" s="1408"/>
      <c r="C779" s="1600"/>
      <c r="D779" s="1602"/>
      <c r="E779" s="1604"/>
    </row>
    <row r="780" spans="1:5" ht="16.5" thickBot="1">
      <c r="A780" s="1408"/>
      <c r="B780" s="1408"/>
      <c r="C780" s="639" t="s">
        <v>1433</v>
      </c>
      <c r="D780" s="627">
        <v>3</v>
      </c>
      <c r="E780" s="628">
        <v>297</v>
      </c>
    </row>
    <row r="781" spans="1:5" ht="15.75">
      <c r="A781" s="1408"/>
      <c r="B781" s="1408"/>
      <c r="C781" s="1599" t="s">
        <v>1432</v>
      </c>
      <c r="D781" s="1601">
        <v>3</v>
      </c>
      <c r="E781" s="1603">
        <v>2997</v>
      </c>
    </row>
    <row r="782" spans="1:5" ht="16.5" thickBot="1">
      <c r="A782" s="1408"/>
      <c r="B782" s="1408"/>
      <c r="C782" s="1600"/>
      <c r="D782" s="1602"/>
      <c r="E782" s="1604"/>
    </row>
    <row r="783" spans="1:5" ht="32.25" thickBot="1">
      <c r="A783" s="1408"/>
      <c r="B783" s="1408"/>
      <c r="C783" s="640" t="s">
        <v>1544</v>
      </c>
      <c r="D783" s="630">
        <v>1</v>
      </c>
      <c r="E783" s="631">
        <v>180</v>
      </c>
    </row>
    <row r="784" spans="1:5" ht="32.25" thickBot="1">
      <c r="A784" s="1408"/>
      <c r="B784" s="1408"/>
      <c r="C784" s="641" t="s">
        <v>1545</v>
      </c>
      <c r="D784" s="627">
        <v>1</v>
      </c>
      <c r="E784" s="628">
        <v>165</v>
      </c>
    </row>
    <row r="785" spans="1:5" ht="32.25" thickBot="1">
      <c r="A785" s="1408"/>
      <c r="B785" s="1408"/>
      <c r="C785" s="641" t="s">
        <v>1546</v>
      </c>
      <c r="D785" s="627">
        <v>1</v>
      </c>
      <c r="E785" s="628">
        <v>190</v>
      </c>
    </row>
    <row r="786" spans="1:5" ht="48" thickBot="1">
      <c r="A786" s="1408"/>
      <c r="B786" s="1408"/>
      <c r="C786" s="641" t="s">
        <v>1547</v>
      </c>
      <c r="D786" s="627">
        <v>2</v>
      </c>
      <c r="E786" s="628">
        <v>120</v>
      </c>
    </row>
    <row r="787" spans="1:5" ht="32.25" thickBot="1">
      <c r="A787" s="1408"/>
      <c r="B787" s="1408"/>
      <c r="C787" s="641" t="s">
        <v>1548</v>
      </c>
      <c r="D787" s="627">
        <v>1</v>
      </c>
      <c r="E787" s="628">
        <v>82</v>
      </c>
    </row>
    <row r="788" spans="1:5" ht="32.25" thickBot="1">
      <c r="A788" s="1408"/>
      <c r="B788" s="1408"/>
      <c r="C788" s="641" t="s">
        <v>1516</v>
      </c>
      <c r="D788" s="627">
        <v>1</v>
      </c>
      <c r="E788" s="628">
        <v>18.5</v>
      </c>
    </row>
    <row r="789" spans="1:5" ht="32.25" thickBot="1">
      <c r="A789" s="1408"/>
      <c r="B789" s="1408"/>
      <c r="C789" s="641" t="s">
        <v>1549</v>
      </c>
      <c r="D789" s="627">
        <v>1</v>
      </c>
      <c r="E789" s="628">
        <v>16</v>
      </c>
    </row>
    <row r="790" spans="1:5" ht="32.25" thickBot="1">
      <c r="A790" s="1408"/>
      <c r="B790" s="1408"/>
      <c r="C790" s="641" t="s">
        <v>1550</v>
      </c>
      <c r="D790" s="627">
        <v>1</v>
      </c>
      <c r="E790" s="628">
        <v>240</v>
      </c>
    </row>
    <row r="791" spans="1:5" ht="32.25" thickBot="1">
      <c r="A791" s="1408"/>
      <c r="B791" s="1408"/>
      <c r="C791" s="641" t="s">
        <v>1551</v>
      </c>
      <c r="D791" s="627">
        <v>1</v>
      </c>
      <c r="E791" s="628">
        <v>135</v>
      </c>
    </row>
    <row r="792" spans="1:5" ht="48" thickBot="1">
      <c r="A792" s="1408"/>
      <c r="B792" s="1408"/>
      <c r="C792" s="641" t="s">
        <v>1552</v>
      </c>
      <c r="D792" s="627">
        <v>1</v>
      </c>
      <c r="E792" s="628">
        <v>92</v>
      </c>
    </row>
    <row r="793" spans="1:5" ht="16.5" thickBot="1">
      <c r="A793" s="1408"/>
      <c r="B793" s="1408"/>
      <c r="C793" s="641" t="s">
        <v>1553</v>
      </c>
      <c r="D793" s="627">
        <v>1</v>
      </c>
      <c r="E793" s="628">
        <v>129</v>
      </c>
    </row>
    <row r="794" spans="1:5" ht="16.5" thickBot="1">
      <c r="A794" s="1408"/>
      <c r="B794" s="1408"/>
      <c r="C794" s="641" t="s">
        <v>1553</v>
      </c>
      <c r="D794" s="627">
        <v>1</v>
      </c>
      <c r="E794" s="628">
        <v>279</v>
      </c>
    </row>
    <row r="795" spans="1:5" ht="32.25" thickBot="1">
      <c r="A795" s="1408"/>
      <c r="B795" s="1408"/>
      <c r="C795" s="641" t="s">
        <v>1554</v>
      </c>
      <c r="D795" s="627">
        <v>1</v>
      </c>
      <c r="E795" s="628">
        <v>155</v>
      </c>
    </row>
    <row r="796" spans="1:5" ht="32.25" thickBot="1">
      <c r="A796" s="1408"/>
      <c r="B796" s="1408"/>
      <c r="C796" s="641" t="s">
        <v>1555</v>
      </c>
      <c r="D796" s="627">
        <v>2</v>
      </c>
      <c r="E796" s="628">
        <v>400</v>
      </c>
    </row>
    <row r="797" spans="1:5" ht="32.25" thickBot="1">
      <c r="A797" s="1408"/>
      <c r="B797" s="1408"/>
      <c r="C797" s="641" t="s">
        <v>1556</v>
      </c>
      <c r="D797" s="627">
        <v>1</v>
      </c>
      <c r="E797" s="628">
        <v>200</v>
      </c>
    </row>
    <row r="798" spans="1:5" ht="32.25" thickBot="1">
      <c r="A798" s="1408"/>
      <c r="B798" s="1408"/>
      <c r="C798" s="641" t="s">
        <v>1557</v>
      </c>
      <c r="D798" s="627">
        <v>1</v>
      </c>
      <c r="E798" s="628">
        <v>68</v>
      </c>
    </row>
    <row r="799" spans="1:5" ht="32.25" thickBot="1">
      <c r="A799" s="1408"/>
      <c r="B799" s="1408"/>
      <c r="C799" s="641" t="s">
        <v>1558</v>
      </c>
      <c r="D799" s="627">
        <v>1</v>
      </c>
      <c r="E799" s="628">
        <v>170</v>
      </c>
    </row>
    <row r="800" spans="1:5" ht="32.25" thickBot="1">
      <c r="A800" s="1408"/>
      <c r="B800" s="1408"/>
      <c r="C800" s="641" t="s">
        <v>1559</v>
      </c>
      <c r="D800" s="627">
        <v>1</v>
      </c>
      <c r="E800" s="628">
        <v>70</v>
      </c>
    </row>
    <row r="801" spans="1:5" ht="32.25" thickBot="1">
      <c r="A801" s="1408"/>
      <c r="B801" s="1408"/>
      <c r="C801" s="641" t="s">
        <v>1560</v>
      </c>
      <c r="D801" s="627">
        <v>2</v>
      </c>
      <c r="E801" s="628">
        <v>140</v>
      </c>
    </row>
    <row r="802" spans="1:5" ht="32.25" thickBot="1">
      <c r="A802" s="1408"/>
      <c r="B802" s="1408"/>
      <c r="C802" s="640" t="s">
        <v>1561</v>
      </c>
      <c r="D802" s="630">
        <v>1</v>
      </c>
      <c r="E802" s="631">
        <v>233.1</v>
      </c>
    </row>
    <row r="803" spans="1:5" ht="15.75">
      <c r="A803" s="1408"/>
      <c r="B803" s="1408"/>
      <c r="C803" s="1609" t="s">
        <v>1562</v>
      </c>
      <c r="D803" s="1601">
        <v>1</v>
      </c>
      <c r="E803" s="642"/>
    </row>
    <row r="804" spans="1:5" ht="16.5" thickBot="1">
      <c r="A804" s="1408"/>
      <c r="B804" s="1408"/>
      <c r="C804" s="1610"/>
      <c r="D804" s="1602"/>
      <c r="E804" s="628">
        <v>189</v>
      </c>
    </row>
    <row r="805" spans="1:5" ht="48" thickBot="1">
      <c r="A805" s="1408"/>
      <c r="B805" s="1408"/>
      <c r="C805" s="641" t="s">
        <v>1563</v>
      </c>
      <c r="D805" s="627">
        <v>1</v>
      </c>
      <c r="E805" s="628">
        <v>207</v>
      </c>
    </row>
    <row r="806" spans="1:5" ht="32.25" thickBot="1">
      <c r="A806" s="1408"/>
      <c r="B806" s="1408"/>
      <c r="C806" s="641" t="s">
        <v>1564</v>
      </c>
      <c r="D806" s="627">
        <v>1</v>
      </c>
      <c r="E806" s="628">
        <v>108</v>
      </c>
    </row>
    <row r="807" spans="1:5" ht="32.25" thickBot="1">
      <c r="A807" s="1408"/>
      <c r="B807" s="1408"/>
      <c r="C807" s="641" t="s">
        <v>1565</v>
      </c>
      <c r="D807" s="627">
        <v>1</v>
      </c>
      <c r="E807" s="628">
        <v>148.5</v>
      </c>
    </row>
    <row r="808" spans="1:5" ht="32.25" thickBot="1">
      <c r="A808" s="1408"/>
      <c r="B808" s="1408"/>
      <c r="C808" s="641" t="s">
        <v>1566</v>
      </c>
      <c r="D808" s="627">
        <v>1</v>
      </c>
      <c r="E808" s="628">
        <v>148.5</v>
      </c>
    </row>
    <row r="809" spans="1:5" ht="32.25" thickBot="1">
      <c r="A809" s="1408"/>
      <c r="B809" s="1408"/>
      <c r="C809" s="641" t="s">
        <v>1567</v>
      </c>
      <c r="D809" s="627">
        <v>1</v>
      </c>
      <c r="E809" s="628">
        <v>314.1</v>
      </c>
    </row>
    <row r="810" spans="1:5" ht="32.25" thickBot="1">
      <c r="A810" s="1408"/>
      <c r="B810" s="1408"/>
      <c r="C810" s="641" t="s">
        <v>1568</v>
      </c>
      <c r="D810" s="627">
        <v>1</v>
      </c>
      <c r="E810" s="628">
        <v>216</v>
      </c>
    </row>
    <row r="811" spans="1:5" ht="32.25" thickBot="1">
      <c r="A811" s="1408"/>
      <c r="B811" s="1408"/>
      <c r="C811" s="641" t="s">
        <v>1569</v>
      </c>
      <c r="D811" s="627">
        <v>1</v>
      </c>
      <c r="E811" s="628">
        <v>225</v>
      </c>
    </row>
    <row r="812" spans="1:5" ht="48" thickBot="1">
      <c r="A812" s="1408"/>
      <c r="B812" s="1408"/>
      <c r="C812" s="641" t="s">
        <v>1570</v>
      </c>
      <c r="D812" s="627">
        <v>1</v>
      </c>
      <c r="E812" s="628">
        <v>84.4</v>
      </c>
    </row>
    <row r="813" spans="1:5" ht="32.25" thickBot="1">
      <c r="A813" s="1408"/>
      <c r="B813" s="1408"/>
      <c r="C813" s="641" t="s">
        <v>1571</v>
      </c>
      <c r="D813" s="627">
        <v>1</v>
      </c>
      <c r="E813" s="628">
        <v>133.1</v>
      </c>
    </row>
    <row r="814" spans="1:5" ht="32.25" thickBot="1">
      <c r="A814" s="1408"/>
      <c r="B814" s="1408"/>
      <c r="C814" s="641" t="s">
        <v>1572</v>
      </c>
      <c r="D814" s="627">
        <v>2</v>
      </c>
      <c r="E814" s="628">
        <v>104</v>
      </c>
    </row>
    <row r="815" spans="1:5" ht="48" thickBot="1">
      <c r="A815" s="1408"/>
      <c r="B815" s="1408"/>
      <c r="C815" s="641" t="s">
        <v>1573</v>
      </c>
      <c r="D815" s="627">
        <v>1</v>
      </c>
      <c r="E815" s="628">
        <v>39.6</v>
      </c>
    </row>
    <row r="816" spans="1:5" ht="32.25" thickBot="1">
      <c r="A816" s="1408"/>
      <c r="B816" s="1408"/>
      <c r="C816" s="641" t="s">
        <v>1574</v>
      </c>
      <c r="D816" s="627">
        <v>1</v>
      </c>
      <c r="E816" s="628">
        <v>135</v>
      </c>
    </row>
    <row r="817" spans="1:5" ht="48" thickBot="1">
      <c r="A817" s="1408"/>
      <c r="B817" s="1408"/>
      <c r="C817" s="641" t="s">
        <v>1575</v>
      </c>
      <c r="D817" s="627">
        <v>1</v>
      </c>
      <c r="E817" s="628">
        <v>59.4</v>
      </c>
    </row>
    <row r="818" spans="1:5" ht="63.75" thickBot="1">
      <c r="A818" s="1408"/>
      <c r="B818" s="1408"/>
      <c r="C818" s="641" t="s">
        <v>1576</v>
      </c>
      <c r="D818" s="627">
        <v>2</v>
      </c>
      <c r="E818" s="628">
        <v>247</v>
      </c>
    </row>
    <row r="819" spans="1:5" ht="32.25" thickBot="1">
      <c r="A819" s="1408"/>
      <c r="B819" s="1408"/>
      <c r="C819" s="641" t="s">
        <v>1577</v>
      </c>
      <c r="D819" s="627">
        <v>1</v>
      </c>
      <c r="E819" s="628">
        <v>310</v>
      </c>
    </row>
    <row r="820" spans="1:5" ht="32.25" thickBot="1">
      <c r="A820" s="1408"/>
      <c r="B820" s="1408"/>
      <c r="C820" s="641" t="s">
        <v>1578</v>
      </c>
      <c r="D820" s="627">
        <v>1</v>
      </c>
      <c r="E820" s="628">
        <v>268.2</v>
      </c>
    </row>
    <row r="821" spans="1:5" ht="32.25" thickBot="1">
      <c r="A821" s="1408"/>
      <c r="B821" s="1408"/>
      <c r="C821" s="641" t="s">
        <v>1579</v>
      </c>
      <c r="D821" s="627">
        <v>1</v>
      </c>
      <c r="E821" s="628">
        <v>135</v>
      </c>
    </row>
    <row r="822" spans="1:5" ht="32.25" thickBot="1">
      <c r="A822" s="1408"/>
      <c r="B822" s="1408"/>
      <c r="C822" s="641" t="s">
        <v>1580</v>
      </c>
      <c r="D822" s="627">
        <v>1</v>
      </c>
      <c r="E822" s="628">
        <v>538.2</v>
      </c>
    </row>
    <row r="823" spans="1:5" ht="32.25" thickBot="1">
      <c r="A823" s="1408"/>
      <c r="B823" s="1408"/>
      <c r="C823" s="641" t="s">
        <v>1581</v>
      </c>
      <c r="D823" s="627">
        <v>1</v>
      </c>
      <c r="E823" s="628">
        <v>268.2</v>
      </c>
    </row>
    <row r="824" spans="1:5" ht="48" thickBot="1">
      <c r="A824" s="1408"/>
      <c r="B824" s="1408"/>
      <c r="C824" s="641" t="s">
        <v>1582</v>
      </c>
      <c r="D824" s="627">
        <v>1</v>
      </c>
      <c r="E824" s="628">
        <v>71.1</v>
      </c>
    </row>
    <row r="825" spans="1:5" ht="48" thickBot="1">
      <c r="A825" s="1408"/>
      <c r="B825" s="1408"/>
      <c r="C825" s="641" t="s">
        <v>1583</v>
      </c>
      <c r="D825" s="627">
        <v>1</v>
      </c>
      <c r="E825" s="628">
        <v>71.1</v>
      </c>
    </row>
    <row r="826" spans="1:5" ht="32.25" thickBot="1">
      <c r="A826" s="1408"/>
      <c r="B826" s="1408"/>
      <c r="C826" s="641" t="s">
        <v>1584</v>
      </c>
      <c r="D826" s="627">
        <v>2</v>
      </c>
      <c r="E826" s="628">
        <v>225</v>
      </c>
    </row>
    <row r="827" spans="1:5" ht="63.75" thickBot="1">
      <c r="A827" s="1408"/>
      <c r="B827" s="1408"/>
      <c r="C827" s="641" t="s">
        <v>1585</v>
      </c>
      <c r="D827" s="627">
        <v>1</v>
      </c>
      <c r="E827" s="628">
        <v>41.4</v>
      </c>
    </row>
    <row r="828" spans="1:5" ht="63.75" thickBot="1">
      <c r="A828" s="1408"/>
      <c r="B828" s="1408"/>
      <c r="C828" s="641" t="s">
        <v>1586</v>
      </c>
      <c r="D828" s="627">
        <v>1</v>
      </c>
      <c r="E828" s="628">
        <v>44.1</v>
      </c>
    </row>
    <row r="829" spans="1:5" ht="32.25" thickBot="1">
      <c r="A829" s="1408"/>
      <c r="B829" s="1408"/>
      <c r="C829" s="641" t="s">
        <v>1529</v>
      </c>
      <c r="D829" s="627">
        <v>1</v>
      </c>
      <c r="E829" s="628">
        <v>189</v>
      </c>
    </row>
    <row r="830" spans="1:5" ht="32.25" thickBot="1">
      <c r="A830" s="1408"/>
      <c r="B830" s="1408"/>
      <c r="C830" s="641" t="s">
        <v>1587</v>
      </c>
      <c r="D830" s="627">
        <v>2</v>
      </c>
      <c r="E830" s="628">
        <v>378</v>
      </c>
    </row>
    <row r="831" spans="1:5" ht="48" thickBot="1">
      <c r="A831" s="1408"/>
      <c r="B831" s="1408"/>
      <c r="C831" s="641" t="s">
        <v>1588</v>
      </c>
      <c r="D831" s="627">
        <v>1</v>
      </c>
      <c r="E831" s="628">
        <v>288</v>
      </c>
    </row>
    <row r="832" spans="1:5" ht="63.75" thickBot="1">
      <c r="A832" s="1408"/>
      <c r="B832" s="1408"/>
      <c r="C832" s="641" t="s">
        <v>1589</v>
      </c>
      <c r="D832" s="627">
        <v>1</v>
      </c>
      <c r="E832" s="628">
        <v>83</v>
      </c>
    </row>
    <row r="833" spans="1:5" ht="63.75" thickBot="1">
      <c r="A833" s="1408"/>
      <c r="B833" s="1408"/>
      <c r="C833" s="641" t="s">
        <v>1590</v>
      </c>
      <c r="D833" s="627">
        <v>1</v>
      </c>
      <c r="E833" s="628">
        <v>90</v>
      </c>
    </row>
    <row r="834" spans="1:5" ht="48" thickBot="1">
      <c r="A834" s="1408"/>
      <c r="B834" s="1408"/>
      <c r="C834" s="641" t="s">
        <v>1591</v>
      </c>
      <c r="D834" s="627">
        <v>1</v>
      </c>
      <c r="E834" s="628">
        <v>333</v>
      </c>
    </row>
    <row r="835" spans="1:5" ht="48" thickBot="1">
      <c r="A835" s="1408"/>
      <c r="B835" s="1408"/>
      <c r="C835" s="641" t="s">
        <v>1592</v>
      </c>
      <c r="D835" s="627">
        <v>1</v>
      </c>
      <c r="E835" s="628">
        <v>75.6</v>
      </c>
    </row>
    <row r="836" spans="1:5" ht="32.25" thickBot="1">
      <c r="A836" s="1408"/>
      <c r="B836" s="1408"/>
      <c r="C836" s="641" t="s">
        <v>1593</v>
      </c>
      <c r="D836" s="627">
        <v>1</v>
      </c>
      <c r="E836" s="628">
        <v>117</v>
      </c>
    </row>
    <row r="837" spans="1:5" ht="32.25" thickBot="1">
      <c r="A837" s="1408"/>
      <c r="B837" s="1408"/>
      <c r="C837" s="641" t="s">
        <v>1594</v>
      </c>
      <c r="D837" s="627">
        <v>2</v>
      </c>
      <c r="E837" s="628">
        <v>234</v>
      </c>
    </row>
    <row r="838" spans="1:5" ht="48" thickBot="1">
      <c r="A838" s="1408"/>
      <c r="B838" s="1408"/>
      <c r="C838" s="641" t="s">
        <v>1595</v>
      </c>
      <c r="D838" s="627">
        <v>1</v>
      </c>
      <c r="E838" s="628">
        <v>59.4</v>
      </c>
    </row>
    <row r="839" spans="1:5" ht="48" thickBot="1">
      <c r="A839" s="1408"/>
      <c r="B839" s="1408"/>
      <c r="C839" s="641" t="s">
        <v>1596</v>
      </c>
      <c r="D839" s="627">
        <v>1</v>
      </c>
      <c r="E839" s="628">
        <v>52.2</v>
      </c>
    </row>
    <row r="840" spans="1:5" ht="32.25" thickBot="1">
      <c r="A840" s="1408"/>
      <c r="B840" s="1408"/>
      <c r="C840" s="641" t="s">
        <v>1554</v>
      </c>
      <c r="D840" s="627">
        <v>1</v>
      </c>
      <c r="E840" s="628">
        <v>189</v>
      </c>
    </row>
    <row r="841" spans="1:5" ht="32.25" thickBot="1">
      <c r="A841" s="1408"/>
      <c r="B841" s="1408"/>
      <c r="C841" s="641" t="s">
        <v>1545</v>
      </c>
      <c r="D841" s="627">
        <v>1</v>
      </c>
      <c r="E841" s="628">
        <v>139.5</v>
      </c>
    </row>
    <row r="842" spans="1:5" ht="16.5" thickBot="1">
      <c r="A842" s="1408"/>
      <c r="B842" s="1408"/>
      <c r="C842" s="623" t="s">
        <v>1487</v>
      </c>
      <c r="D842" s="630">
        <v>8</v>
      </c>
      <c r="E842" s="631">
        <v>51.84</v>
      </c>
    </row>
    <row r="843" spans="1:5" ht="16.5" thickBot="1">
      <c r="A843" s="1408"/>
      <c r="B843" s="1408"/>
      <c r="C843" s="639" t="s">
        <v>1489</v>
      </c>
      <c r="D843" s="627">
        <v>1</v>
      </c>
      <c r="E843" s="628">
        <v>56.7</v>
      </c>
    </row>
    <row r="844" spans="1:5" ht="32.25" thickBot="1">
      <c r="A844" s="1408"/>
      <c r="B844" s="1408"/>
      <c r="C844" s="639" t="s">
        <v>1490</v>
      </c>
      <c r="D844" s="627">
        <v>4</v>
      </c>
      <c r="E844" s="628">
        <v>61.2</v>
      </c>
    </row>
    <row r="845" spans="1:5" ht="16.5" thickBot="1">
      <c r="A845" s="1408"/>
      <c r="B845" s="1408"/>
      <c r="C845" s="639" t="s">
        <v>1491</v>
      </c>
      <c r="D845" s="627">
        <v>3</v>
      </c>
      <c r="E845" s="628">
        <v>44.55</v>
      </c>
    </row>
    <row r="846" spans="1:5" ht="16.5" thickBot="1">
      <c r="A846" s="1408"/>
      <c r="B846" s="1408"/>
      <c r="C846" s="639" t="s">
        <v>1492</v>
      </c>
      <c r="D846" s="627">
        <v>8</v>
      </c>
      <c r="E846" s="628">
        <v>208.8</v>
      </c>
    </row>
    <row r="847" spans="1:5" ht="16.5" thickBot="1">
      <c r="A847" s="1408"/>
      <c r="B847" s="1408"/>
      <c r="C847" s="639" t="s">
        <v>1542</v>
      </c>
      <c r="D847" s="627">
        <v>1</v>
      </c>
      <c r="E847" s="628">
        <v>88.2</v>
      </c>
    </row>
    <row r="848" spans="1:5" ht="16.5" thickBot="1">
      <c r="A848" s="1408"/>
      <c r="B848" s="1408"/>
      <c r="C848" s="639" t="s">
        <v>1494</v>
      </c>
      <c r="D848" s="627">
        <v>1</v>
      </c>
      <c r="E848" s="628">
        <v>61.2</v>
      </c>
    </row>
    <row r="849" spans="1:5" ht="16.5" thickBot="1">
      <c r="A849" s="1408"/>
      <c r="B849" s="1408"/>
      <c r="C849" s="639" t="s">
        <v>1495</v>
      </c>
      <c r="D849" s="627">
        <v>1</v>
      </c>
      <c r="E849" s="628">
        <v>79.21</v>
      </c>
    </row>
    <row r="850" spans="1:5" ht="32.25" thickBot="1">
      <c r="A850" s="1408"/>
      <c r="B850" s="1408"/>
      <c r="C850" s="639" t="s">
        <v>1496</v>
      </c>
      <c r="D850" s="627">
        <v>2</v>
      </c>
      <c r="E850" s="628">
        <v>79.2</v>
      </c>
    </row>
    <row r="851" spans="1:5" ht="32.25" thickBot="1">
      <c r="A851" s="1408"/>
      <c r="B851" s="1408"/>
      <c r="C851" s="639" t="s">
        <v>1498</v>
      </c>
      <c r="D851" s="627">
        <v>4</v>
      </c>
      <c r="E851" s="628">
        <v>158.4</v>
      </c>
    </row>
    <row r="852" spans="1:5" ht="32.25" thickBot="1">
      <c r="A852" s="1408"/>
      <c r="B852" s="1408"/>
      <c r="C852" s="639" t="s">
        <v>1502</v>
      </c>
      <c r="D852" s="627">
        <v>12</v>
      </c>
      <c r="E852" s="628">
        <v>475.2</v>
      </c>
    </row>
    <row r="853" spans="1:5" ht="32.25" thickBot="1">
      <c r="A853" s="1408"/>
      <c r="B853" s="1408"/>
      <c r="C853" s="639" t="s">
        <v>1504</v>
      </c>
      <c r="D853" s="627">
        <v>2</v>
      </c>
      <c r="E853" s="628">
        <v>79.2</v>
      </c>
    </row>
    <row r="854" spans="1:5" ht="32.25" thickBot="1">
      <c r="A854" s="1408"/>
      <c r="B854" s="1408"/>
      <c r="C854" s="639" t="s">
        <v>1505</v>
      </c>
      <c r="D854" s="627">
        <v>4</v>
      </c>
      <c r="E854" s="628">
        <v>39.6</v>
      </c>
    </row>
    <row r="855" spans="1:5" ht="16.5" thickBot="1">
      <c r="A855" s="1408"/>
      <c r="B855" s="1408"/>
      <c r="C855" s="639" t="s">
        <v>1597</v>
      </c>
      <c r="D855" s="627">
        <v>3</v>
      </c>
      <c r="E855" s="628">
        <v>75.6</v>
      </c>
    </row>
    <row r="856" spans="1:5" ht="16.5" thickBot="1">
      <c r="A856" s="1408"/>
      <c r="B856" s="1408"/>
      <c r="C856" s="639" t="s">
        <v>1507</v>
      </c>
      <c r="D856" s="627">
        <v>23</v>
      </c>
      <c r="E856" s="628">
        <v>81.65</v>
      </c>
    </row>
    <row r="857" spans="1:5" ht="16.5" thickBot="1">
      <c r="A857" s="1408"/>
      <c r="B857" s="1408"/>
      <c r="C857" s="639" t="s">
        <v>1508</v>
      </c>
      <c r="D857" s="627">
        <v>1</v>
      </c>
      <c r="E857" s="628">
        <v>666</v>
      </c>
    </row>
    <row r="858" spans="1:5" ht="16.5" thickBot="1">
      <c r="A858" s="1408"/>
      <c r="B858" s="1408"/>
      <c r="C858" s="639" t="s">
        <v>1508</v>
      </c>
      <c r="D858" s="627">
        <v>1</v>
      </c>
      <c r="E858" s="628">
        <v>666</v>
      </c>
    </row>
    <row r="859" spans="1:5" ht="16.5" thickBot="1">
      <c r="A859" s="1408"/>
      <c r="B859" s="1408"/>
      <c r="C859" s="639" t="s">
        <v>1495</v>
      </c>
      <c r="D859" s="627">
        <v>2</v>
      </c>
      <c r="E859" s="628">
        <v>106.2</v>
      </c>
    </row>
    <row r="860" spans="1:5" ht="16.5" thickBot="1">
      <c r="A860" s="1408"/>
      <c r="B860" s="1408"/>
      <c r="C860" s="639" t="s">
        <v>1494</v>
      </c>
      <c r="D860" s="627">
        <v>2</v>
      </c>
      <c r="E860" s="628">
        <v>129.6</v>
      </c>
    </row>
    <row r="861" spans="1:5" ht="16.5" thickBot="1">
      <c r="A861" s="1408"/>
      <c r="B861" s="1408"/>
      <c r="C861" s="639" t="s">
        <v>1492</v>
      </c>
      <c r="D861" s="627">
        <v>2</v>
      </c>
      <c r="E861" s="628">
        <v>70.2</v>
      </c>
    </row>
    <row r="862" spans="1:5" ht="16.5" thickBot="1">
      <c r="A862" s="1408"/>
      <c r="B862" s="1408"/>
      <c r="C862" s="639" t="s">
        <v>1492</v>
      </c>
      <c r="D862" s="627">
        <v>2</v>
      </c>
      <c r="E862" s="628">
        <v>52.2</v>
      </c>
    </row>
    <row r="863" spans="1:5" ht="32.25" thickBot="1">
      <c r="A863" s="1408"/>
      <c r="B863" s="1408"/>
      <c r="C863" s="639" t="s">
        <v>1598</v>
      </c>
      <c r="D863" s="627">
        <v>5</v>
      </c>
      <c r="E863" s="628">
        <v>175.5</v>
      </c>
    </row>
    <row r="864" spans="1:5" ht="32.25" thickBot="1">
      <c r="A864" s="1408"/>
      <c r="B864" s="1408"/>
      <c r="C864" s="639" t="s">
        <v>1599</v>
      </c>
      <c r="D864" s="627">
        <v>4</v>
      </c>
      <c r="E864" s="628">
        <v>140.4</v>
      </c>
    </row>
    <row r="865" spans="1:5" ht="32.25" thickBot="1">
      <c r="A865" s="1408"/>
      <c r="B865" s="1408"/>
      <c r="C865" s="639" t="s">
        <v>1600</v>
      </c>
      <c r="D865" s="627">
        <v>2</v>
      </c>
      <c r="E865" s="628">
        <v>70.2</v>
      </c>
    </row>
    <row r="866" spans="1:5" ht="32.25" thickBot="1">
      <c r="A866" s="1408"/>
      <c r="B866" s="1408"/>
      <c r="C866" s="639" t="s">
        <v>1601</v>
      </c>
      <c r="D866" s="627">
        <v>4</v>
      </c>
      <c r="E866" s="628">
        <v>140.4</v>
      </c>
    </row>
    <row r="867" spans="1:5" ht="32.25" thickBot="1">
      <c r="A867" s="1408"/>
      <c r="B867" s="1408"/>
      <c r="C867" s="639" t="s">
        <v>1602</v>
      </c>
      <c r="D867" s="627">
        <v>3</v>
      </c>
      <c r="E867" s="628">
        <v>105.3</v>
      </c>
    </row>
    <row r="868" spans="1:5" ht="32.25" thickBot="1">
      <c r="A868" s="1408"/>
      <c r="B868" s="1408"/>
      <c r="C868" s="639" t="s">
        <v>1540</v>
      </c>
      <c r="D868" s="627">
        <v>2</v>
      </c>
      <c r="E868" s="628">
        <v>70.2</v>
      </c>
    </row>
    <row r="869" spans="1:5" ht="48" thickBot="1">
      <c r="A869" s="1408"/>
      <c r="B869" s="1408"/>
      <c r="C869" s="639" t="s">
        <v>1603</v>
      </c>
      <c r="D869" s="627">
        <v>2</v>
      </c>
      <c r="E869" s="628">
        <v>70.2</v>
      </c>
    </row>
    <row r="870" spans="1:5" ht="32.25" thickBot="1">
      <c r="A870" s="1408"/>
      <c r="B870" s="1408"/>
      <c r="C870" s="639" t="s">
        <v>1604</v>
      </c>
      <c r="D870" s="627">
        <v>8</v>
      </c>
      <c r="E870" s="628">
        <v>208.8</v>
      </c>
    </row>
    <row r="871" spans="1:5" ht="32.25" thickBot="1">
      <c r="A871" s="1408"/>
      <c r="B871" s="1408"/>
      <c r="C871" s="639" t="s">
        <v>1605</v>
      </c>
      <c r="D871" s="627">
        <v>3</v>
      </c>
      <c r="E871" s="628">
        <v>105.3</v>
      </c>
    </row>
    <row r="872" spans="1:5" ht="32.25" thickBot="1">
      <c r="A872" s="1408"/>
      <c r="B872" s="1408"/>
      <c r="C872" s="639" t="s">
        <v>1606</v>
      </c>
      <c r="D872" s="627">
        <v>2</v>
      </c>
      <c r="E872" s="628">
        <v>70.2</v>
      </c>
    </row>
    <row r="873" spans="1:5" ht="48" thickBot="1">
      <c r="A873" s="1427"/>
      <c r="B873" s="1427"/>
      <c r="C873" s="629" t="s">
        <v>1607</v>
      </c>
      <c r="D873" s="630">
        <v>1</v>
      </c>
      <c r="E873" s="631">
        <v>20142</v>
      </c>
    </row>
    <row r="874" spans="1:5" ht="16.5" thickBot="1">
      <c r="A874" s="1206" t="s">
        <v>520</v>
      </c>
      <c r="B874" s="1207"/>
      <c r="C874" s="1207"/>
      <c r="D874" s="1208"/>
      <c r="E874" s="632">
        <f>SUM(E776:E873)</f>
        <v>41173.45000000001</v>
      </c>
    </row>
    <row r="875" spans="1:5" ht="16.5" thickBot="1">
      <c r="A875" s="1405" t="s">
        <v>744</v>
      </c>
      <c r="B875" s="1407" t="s">
        <v>1430</v>
      </c>
      <c r="C875" s="633" t="s">
        <v>1608</v>
      </c>
      <c r="D875" s="643">
        <v>2</v>
      </c>
      <c r="E875" s="481">
        <v>900</v>
      </c>
    </row>
    <row r="876" spans="1:5" ht="16.5" thickBot="1">
      <c r="A876" s="1406"/>
      <c r="B876" s="1408"/>
      <c r="C876" s="634" t="s">
        <v>1609</v>
      </c>
      <c r="D876" s="644">
        <v>1</v>
      </c>
      <c r="E876" s="645">
        <v>8</v>
      </c>
    </row>
    <row r="877" spans="1:5" ht="16.5" thickBot="1">
      <c r="A877" s="1406"/>
      <c r="B877" s="1408"/>
      <c r="C877" s="629" t="s">
        <v>1610</v>
      </c>
      <c r="D877" s="630">
        <v>4</v>
      </c>
      <c r="E877" s="631">
        <v>176.4</v>
      </c>
    </row>
    <row r="878" spans="1:5" ht="16.5" thickBot="1">
      <c r="A878" s="1406"/>
      <c r="B878" s="1408"/>
      <c r="C878" s="626" t="s">
        <v>1611</v>
      </c>
      <c r="D878" s="627">
        <v>10</v>
      </c>
      <c r="E878" s="628">
        <v>48.6</v>
      </c>
    </row>
    <row r="879" spans="1:5" ht="16.5" thickBot="1">
      <c r="A879" s="1406"/>
      <c r="B879" s="1408"/>
      <c r="C879" s="626" t="s">
        <v>1488</v>
      </c>
      <c r="D879" s="627">
        <v>4</v>
      </c>
      <c r="E879" s="628">
        <v>396</v>
      </c>
    </row>
    <row r="880" spans="1:5" ht="16.5" thickBot="1">
      <c r="A880" s="1406"/>
      <c r="B880" s="1408"/>
      <c r="C880" s="626" t="s">
        <v>1492</v>
      </c>
      <c r="D880" s="627">
        <v>4</v>
      </c>
      <c r="E880" s="628">
        <v>104.4</v>
      </c>
    </row>
    <row r="881" spans="1:5" ht="32.25" thickBot="1">
      <c r="A881" s="1406"/>
      <c r="B881" s="1408"/>
      <c r="C881" s="626" t="s">
        <v>1612</v>
      </c>
      <c r="D881" s="627">
        <v>6</v>
      </c>
      <c r="E881" s="628">
        <v>91.8</v>
      </c>
    </row>
    <row r="882" spans="1:5" ht="16.5" thickBot="1">
      <c r="A882" s="1406"/>
      <c r="B882" s="1408"/>
      <c r="C882" s="626" t="s">
        <v>1494</v>
      </c>
      <c r="D882" s="627">
        <v>5</v>
      </c>
      <c r="E882" s="628">
        <v>414</v>
      </c>
    </row>
    <row r="883" spans="1:5" ht="16.5" thickBot="1">
      <c r="A883" s="1406"/>
      <c r="B883" s="1408"/>
      <c r="C883" s="626" t="s">
        <v>1613</v>
      </c>
      <c r="D883" s="627">
        <v>3</v>
      </c>
      <c r="E883" s="628">
        <v>213.3</v>
      </c>
    </row>
    <row r="884" spans="1:5" ht="16.5" thickBot="1">
      <c r="A884" s="1406"/>
      <c r="B884" s="1408"/>
      <c r="C884" s="626" t="s">
        <v>1614</v>
      </c>
      <c r="D884" s="627">
        <v>6</v>
      </c>
      <c r="E884" s="628">
        <v>89.1</v>
      </c>
    </row>
    <row r="885" spans="1:5" ht="16.5" thickBot="1">
      <c r="A885" s="1406"/>
      <c r="B885" s="1408"/>
      <c r="C885" s="626" t="s">
        <v>1489</v>
      </c>
      <c r="D885" s="627">
        <v>1</v>
      </c>
      <c r="E885" s="628">
        <v>56.7</v>
      </c>
    </row>
    <row r="886" spans="1:5" ht="16.5" thickBot="1">
      <c r="A886" s="1406"/>
      <c r="B886" s="1408"/>
      <c r="C886" s="626" t="s">
        <v>1615</v>
      </c>
      <c r="D886" s="627">
        <v>1</v>
      </c>
      <c r="E886" s="628">
        <v>71.1</v>
      </c>
    </row>
    <row r="887" spans="1:5" ht="16.5" thickBot="1">
      <c r="A887" s="1426"/>
      <c r="B887" s="1427"/>
      <c r="C887" s="626" t="s">
        <v>1613</v>
      </c>
      <c r="D887" s="627">
        <v>1</v>
      </c>
      <c r="E887" s="628">
        <v>88.2</v>
      </c>
    </row>
    <row r="888" spans="1:5" ht="16.5" thickBot="1">
      <c r="A888" s="1206" t="s">
        <v>520</v>
      </c>
      <c r="B888" s="1207"/>
      <c r="C888" s="1207"/>
      <c r="D888" s="1208"/>
      <c r="E888" s="632">
        <f>SUM(E875:E887)</f>
        <v>2657.5999999999995</v>
      </c>
    </row>
    <row r="889" spans="1:5" ht="16.5" thickBot="1">
      <c r="A889" s="1405" t="s">
        <v>746</v>
      </c>
      <c r="B889" s="1405" t="s">
        <v>1616</v>
      </c>
      <c r="C889" s="633" t="s">
        <v>1608</v>
      </c>
      <c r="D889" s="624">
        <v>2</v>
      </c>
      <c r="E889" s="646">
        <v>900</v>
      </c>
    </row>
    <row r="890" spans="1:5" ht="16.5" thickBot="1">
      <c r="A890" s="1406"/>
      <c r="B890" s="1406"/>
      <c r="C890" s="634" t="s">
        <v>1609</v>
      </c>
      <c r="D890" s="624">
        <v>1</v>
      </c>
      <c r="E890" s="647">
        <v>8</v>
      </c>
    </row>
    <row r="891" spans="1:5" ht="32.25" thickBot="1">
      <c r="A891" s="1406"/>
      <c r="B891" s="1406"/>
      <c r="C891" s="629" t="s">
        <v>1617</v>
      </c>
      <c r="D891" s="630">
        <v>1</v>
      </c>
      <c r="E891" s="648">
        <v>71.1</v>
      </c>
    </row>
    <row r="892" spans="1:5" ht="16.5" thickBot="1">
      <c r="A892" s="1406"/>
      <c r="B892" s="1406"/>
      <c r="C892" s="626" t="s">
        <v>1487</v>
      </c>
      <c r="D892" s="627">
        <v>14</v>
      </c>
      <c r="E892" s="649">
        <v>90.72</v>
      </c>
    </row>
    <row r="893" spans="1:5" ht="16.5" thickBot="1">
      <c r="A893" s="1406"/>
      <c r="B893" s="1406"/>
      <c r="C893" s="626" t="s">
        <v>1488</v>
      </c>
      <c r="D893" s="627">
        <v>1</v>
      </c>
      <c r="E893" s="649">
        <v>135</v>
      </c>
    </row>
    <row r="894" spans="1:5" ht="16.5" thickBot="1">
      <c r="A894" s="1406"/>
      <c r="B894" s="1406"/>
      <c r="C894" s="626" t="s">
        <v>1158</v>
      </c>
      <c r="D894" s="627">
        <v>1</v>
      </c>
      <c r="E894" s="649">
        <v>206.1</v>
      </c>
    </row>
    <row r="895" spans="1:5" ht="16.5" thickBot="1">
      <c r="A895" s="1406"/>
      <c r="B895" s="1406"/>
      <c r="C895" s="626" t="s">
        <v>1618</v>
      </c>
      <c r="D895" s="627">
        <v>5</v>
      </c>
      <c r="E895" s="649">
        <v>76.5</v>
      </c>
    </row>
    <row r="896" spans="1:5" ht="16.5" thickBot="1">
      <c r="A896" s="1406"/>
      <c r="B896" s="1406"/>
      <c r="C896" s="626" t="s">
        <v>1491</v>
      </c>
      <c r="D896" s="627">
        <v>4</v>
      </c>
      <c r="E896" s="649">
        <v>59.4</v>
      </c>
    </row>
    <row r="897" spans="1:5" ht="16.5" thickBot="1">
      <c r="A897" s="1406"/>
      <c r="B897" s="1406"/>
      <c r="C897" s="626" t="s">
        <v>1492</v>
      </c>
      <c r="D897" s="627">
        <v>4</v>
      </c>
      <c r="E897" s="649">
        <v>140.4</v>
      </c>
    </row>
    <row r="898" spans="1:5" ht="16.5" thickBot="1">
      <c r="A898" s="1406"/>
      <c r="B898" s="1406"/>
      <c r="C898" s="626" t="s">
        <v>1493</v>
      </c>
      <c r="D898" s="627">
        <v>1</v>
      </c>
      <c r="E898" s="649">
        <v>71.1</v>
      </c>
    </row>
    <row r="899" spans="1:5" ht="16.5" thickBot="1">
      <c r="A899" s="1406"/>
      <c r="B899" s="1406"/>
      <c r="C899" s="626" t="s">
        <v>1619</v>
      </c>
      <c r="D899" s="627">
        <v>2</v>
      </c>
      <c r="E899" s="649">
        <v>176.4</v>
      </c>
    </row>
    <row r="900" spans="1:5" ht="16.5" thickBot="1">
      <c r="A900" s="1406"/>
      <c r="B900" s="1406"/>
      <c r="C900" s="626" t="s">
        <v>1620</v>
      </c>
      <c r="D900" s="627">
        <v>2</v>
      </c>
      <c r="E900" s="649">
        <v>82.8</v>
      </c>
    </row>
    <row r="901" spans="1:5" ht="16.5" thickBot="1">
      <c r="A901" s="1406"/>
      <c r="B901" s="1406"/>
      <c r="C901" s="626" t="s">
        <v>1621</v>
      </c>
      <c r="D901" s="627">
        <v>1</v>
      </c>
      <c r="E901" s="649">
        <v>88.2</v>
      </c>
    </row>
    <row r="902" spans="1:5" ht="32.25" thickBot="1">
      <c r="A902" s="1406"/>
      <c r="B902" s="1406"/>
      <c r="C902" s="626" t="s">
        <v>1622</v>
      </c>
      <c r="D902" s="627">
        <v>2</v>
      </c>
      <c r="E902" s="649">
        <v>24.3</v>
      </c>
    </row>
    <row r="903" spans="1:5" ht="16.5" thickBot="1">
      <c r="A903" s="1406"/>
      <c r="B903" s="1406"/>
      <c r="C903" s="626" t="s">
        <v>1623</v>
      </c>
      <c r="D903" s="627">
        <v>1</v>
      </c>
      <c r="E903" s="649">
        <v>54</v>
      </c>
    </row>
    <row r="904" spans="1:5" ht="16.5" thickBot="1">
      <c r="A904" s="1406"/>
      <c r="B904" s="1406"/>
      <c r="C904" s="626" t="s">
        <v>1624</v>
      </c>
      <c r="D904" s="627">
        <v>2</v>
      </c>
      <c r="E904" s="649">
        <v>172.8</v>
      </c>
    </row>
    <row r="905" spans="1:5" ht="16.5" thickBot="1">
      <c r="A905" s="1406"/>
      <c r="B905" s="1406"/>
      <c r="C905" s="626" t="s">
        <v>1508</v>
      </c>
      <c r="D905" s="627">
        <v>1</v>
      </c>
      <c r="E905" s="649">
        <v>900</v>
      </c>
    </row>
    <row r="906" spans="1:5" ht="16.5" thickBot="1">
      <c r="A906" s="1406"/>
      <c r="B906" s="1406"/>
      <c r="C906" s="626" t="s">
        <v>1488</v>
      </c>
      <c r="D906" s="627">
        <v>1</v>
      </c>
      <c r="E906" s="649">
        <v>134</v>
      </c>
    </row>
    <row r="907" spans="1:5" ht="16.5" thickBot="1">
      <c r="A907" s="1406"/>
      <c r="B907" s="1406"/>
      <c r="C907" s="626" t="s">
        <v>1508</v>
      </c>
      <c r="D907" s="627">
        <v>1</v>
      </c>
      <c r="E907" s="649">
        <v>1440</v>
      </c>
    </row>
    <row r="908" spans="1:5" ht="16.5" thickBot="1">
      <c r="A908" s="1426"/>
      <c r="B908" s="1426"/>
      <c r="C908" s="626" t="s">
        <v>1625</v>
      </c>
      <c r="D908" s="627">
        <v>1</v>
      </c>
      <c r="E908" s="649">
        <v>33.3</v>
      </c>
    </row>
    <row r="909" spans="1:5" ht="16.5" thickBot="1">
      <c r="A909" s="1206" t="s">
        <v>520</v>
      </c>
      <c r="B909" s="1207"/>
      <c r="C909" s="1207"/>
      <c r="D909" s="1208"/>
      <c r="E909" s="632">
        <f>SUM(E889:E908)</f>
        <v>4864.12</v>
      </c>
    </row>
    <row r="910" spans="1:5" ht="16.5" thickBot="1">
      <c r="A910" s="1407" t="s">
        <v>1626</v>
      </c>
      <c r="B910" s="1407" t="s">
        <v>1627</v>
      </c>
      <c r="C910" s="633" t="s">
        <v>1628</v>
      </c>
      <c r="D910" s="624">
        <v>1</v>
      </c>
      <c r="E910" s="481">
        <v>380</v>
      </c>
    </row>
    <row r="911" spans="1:5" ht="32.25" thickBot="1">
      <c r="A911" s="1408"/>
      <c r="B911" s="1408"/>
      <c r="C911" s="629" t="s">
        <v>1629</v>
      </c>
      <c r="D911" s="630">
        <v>2</v>
      </c>
      <c r="E911" s="631">
        <v>82.8</v>
      </c>
    </row>
    <row r="912" spans="1:5" ht="16.5" thickBot="1">
      <c r="A912" s="1408"/>
      <c r="B912" s="1408"/>
      <c r="C912" s="626" t="s">
        <v>1610</v>
      </c>
      <c r="D912" s="627">
        <v>2</v>
      </c>
      <c r="E912" s="628">
        <v>89.05</v>
      </c>
    </row>
    <row r="913" spans="1:5" ht="16.5" thickBot="1">
      <c r="A913" s="1408"/>
      <c r="B913" s="1408"/>
      <c r="C913" s="626" t="s">
        <v>1494</v>
      </c>
      <c r="D913" s="627">
        <v>5</v>
      </c>
      <c r="E913" s="628">
        <v>387.7</v>
      </c>
    </row>
    <row r="914" spans="1:5" ht="16.5" thickBot="1">
      <c r="A914" s="1427"/>
      <c r="B914" s="1427"/>
      <c r="C914" s="626" t="s">
        <v>1630</v>
      </c>
      <c r="D914" s="627">
        <v>4</v>
      </c>
      <c r="E914" s="628">
        <v>59.4</v>
      </c>
    </row>
    <row r="915" spans="1:5" ht="16.5" thickBot="1">
      <c r="A915" s="1206" t="s">
        <v>520</v>
      </c>
      <c r="B915" s="1207"/>
      <c r="C915" s="1207"/>
      <c r="D915" s="1208"/>
      <c r="E915" s="632">
        <f>SUM(E910:E914)</f>
        <v>998.9499999999999</v>
      </c>
    </row>
    <row r="916" spans="1:5" ht="16.5" thickBot="1">
      <c r="A916" s="1407" t="s">
        <v>750</v>
      </c>
      <c r="B916" s="1407" t="s">
        <v>751</v>
      </c>
      <c r="C916" s="633" t="s">
        <v>1631</v>
      </c>
      <c r="D916" s="624">
        <v>1</v>
      </c>
      <c r="E916" s="646">
        <v>450</v>
      </c>
    </row>
    <row r="917" spans="1:5" ht="16.5" thickBot="1">
      <c r="A917" s="1408"/>
      <c r="B917" s="1408"/>
      <c r="C917" s="634" t="s">
        <v>1632</v>
      </c>
      <c r="D917" s="624">
        <v>1</v>
      </c>
      <c r="E917" s="647">
        <v>300</v>
      </c>
    </row>
    <row r="918" spans="1:5" ht="15.75">
      <c r="A918" s="1408"/>
      <c r="B918" s="1408"/>
      <c r="C918" s="1599" t="s">
        <v>1512</v>
      </c>
      <c r="D918" s="1601">
        <v>4</v>
      </c>
      <c r="E918" s="1611">
        <v>396</v>
      </c>
    </row>
    <row r="919" spans="1:5" ht="16.5" thickBot="1">
      <c r="A919" s="1408"/>
      <c r="B919" s="1408"/>
      <c r="C919" s="1600"/>
      <c r="D919" s="1602"/>
      <c r="E919" s="1612"/>
    </row>
    <row r="920" spans="1:5" ht="15.75">
      <c r="A920" s="1408"/>
      <c r="B920" s="1408"/>
      <c r="C920" s="1599" t="s">
        <v>1432</v>
      </c>
      <c r="D920" s="1601">
        <v>1</v>
      </c>
      <c r="E920" s="1611">
        <v>999</v>
      </c>
    </row>
    <row r="921" spans="1:5" ht="16.5" thickBot="1">
      <c r="A921" s="1408"/>
      <c r="B921" s="1408"/>
      <c r="C921" s="1600"/>
      <c r="D921" s="1602"/>
      <c r="E921" s="1612"/>
    </row>
    <row r="922" spans="1:5" ht="15.75">
      <c r="A922" s="1408"/>
      <c r="B922" s="1408"/>
      <c r="C922" s="1599" t="s">
        <v>1432</v>
      </c>
      <c r="D922" s="1601">
        <v>2</v>
      </c>
      <c r="E922" s="1611">
        <v>2998</v>
      </c>
    </row>
    <row r="923" spans="1:5" ht="16.5" thickBot="1">
      <c r="A923" s="1408"/>
      <c r="B923" s="1408"/>
      <c r="C923" s="1600"/>
      <c r="D923" s="1602"/>
      <c r="E923" s="1612"/>
    </row>
    <row r="924" spans="1:5" ht="32.25" thickBot="1">
      <c r="A924" s="1408"/>
      <c r="B924" s="1408"/>
      <c r="C924" s="629" t="s">
        <v>1629</v>
      </c>
      <c r="D924" s="630">
        <v>3</v>
      </c>
      <c r="E924" s="648">
        <v>124.2</v>
      </c>
    </row>
    <row r="925" spans="1:5" ht="16.5" thickBot="1">
      <c r="A925" s="1408"/>
      <c r="B925" s="1408"/>
      <c r="C925" s="626" t="s">
        <v>1633</v>
      </c>
      <c r="D925" s="627">
        <v>1</v>
      </c>
      <c r="E925" s="649">
        <v>81</v>
      </c>
    </row>
    <row r="926" spans="1:5" ht="16.5" thickBot="1">
      <c r="A926" s="1408"/>
      <c r="B926" s="1408"/>
      <c r="C926" s="626" t="s">
        <v>1487</v>
      </c>
      <c r="D926" s="627">
        <v>20</v>
      </c>
      <c r="E926" s="649">
        <v>129.6</v>
      </c>
    </row>
    <row r="927" spans="1:5" ht="16.5" thickBot="1">
      <c r="A927" s="1408"/>
      <c r="B927" s="1408"/>
      <c r="C927" s="626" t="s">
        <v>1488</v>
      </c>
      <c r="D927" s="627">
        <v>4</v>
      </c>
      <c r="E927" s="649">
        <v>630</v>
      </c>
    </row>
    <row r="928" spans="1:5" ht="16.5" thickBot="1">
      <c r="A928" s="1408"/>
      <c r="B928" s="1408"/>
      <c r="C928" s="626" t="s">
        <v>1159</v>
      </c>
      <c r="D928" s="627">
        <v>2</v>
      </c>
      <c r="E928" s="649">
        <v>113.4</v>
      </c>
    </row>
    <row r="929" spans="1:5" ht="32.25" thickBot="1">
      <c r="A929" s="1408"/>
      <c r="B929" s="1408"/>
      <c r="C929" s="626" t="s">
        <v>1490</v>
      </c>
      <c r="D929" s="627">
        <v>2</v>
      </c>
      <c r="E929" s="649">
        <v>34.2</v>
      </c>
    </row>
    <row r="930" spans="1:5" ht="16.5" thickBot="1">
      <c r="A930" s="1408"/>
      <c r="B930" s="1408"/>
      <c r="C930" s="626" t="s">
        <v>1491</v>
      </c>
      <c r="D930" s="627">
        <v>4</v>
      </c>
      <c r="E930" s="649">
        <v>59.4</v>
      </c>
    </row>
    <row r="931" spans="1:5" ht="16.5" thickBot="1">
      <c r="A931" s="1408"/>
      <c r="B931" s="1408"/>
      <c r="C931" s="626" t="s">
        <v>1492</v>
      </c>
      <c r="D931" s="627">
        <v>3</v>
      </c>
      <c r="E931" s="649">
        <v>105.3</v>
      </c>
    </row>
    <row r="932" spans="1:5" ht="32.25" thickBot="1">
      <c r="A932" s="1408"/>
      <c r="B932" s="1408"/>
      <c r="C932" s="626" t="s">
        <v>1634</v>
      </c>
      <c r="D932" s="627">
        <v>5</v>
      </c>
      <c r="E932" s="649">
        <v>198</v>
      </c>
    </row>
    <row r="933" spans="1:5" ht="32.25" thickBot="1">
      <c r="A933" s="1408"/>
      <c r="B933" s="1408"/>
      <c r="C933" s="626" t="s">
        <v>1635</v>
      </c>
      <c r="D933" s="627">
        <v>3</v>
      </c>
      <c r="E933" s="649">
        <v>118.8</v>
      </c>
    </row>
    <row r="934" spans="1:5" ht="32.25" thickBot="1">
      <c r="A934" s="1408"/>
      <c r="B934" s="1408"/>
      <c r="C934" s="626" t="s">
        <v>1636</v>
      </c>
      <c r="D934" s="627">
        <v>3</v>
      </c>
      <c r="E934" s="649">
        <v>118.8</v>
      </c>
    </row>
    <row r="935" spans="1:5" ht="32.25" thickBot="1">
      <c r="A935" s="1408"/>
      <c r="B935" s="1408"/>
      <c r="C935" s="626" t="s">
        <v>1637</v>
      </c>
      <c r="D935" s="627">
        <v>3</v>
      </c>
      <c r="E935" s="649">
        <v>118.8</v>
      </c>
    </row>
    <row r="936" spans="1:5" ht="32.25" thickBot="1">
      <c r="A936" s="1408"/>
      <c r="B936" s="1408"/>
      <c r="C936" s="626" t="s">
        <v>1638</v>
      </c>
      <c r="D936" s="627">
        <v>5</v>
      </c>
      <c r="E936" s="649">
        <v>198</v>
      </c>
    </row>
    <row r="937" spans="1:5" ht="32.25" thickBot="1">
      <c r="A937" s="1408"/>
      <c r="B937" s="1408"/>
      <c r="C937" s="626" t="s">
        <v>1496</v>
      </c>
      <c r="D937" s="627">
        <v>5</v>
      </c>
      <c r="E937" s="649">
        <v>198</v>
      </c>
    </row>
    <row r="938" spans="1:5" ht="32.25" thickBot="1">
      <c r="A938" s="1408"/>
      <c r="B938" s="1408"/>
      <c r="C938" s="626" t="s">
        <v>1639</v>
      </c>
      <c r="D938" s="627">
        <v>3</v>
      </c>
      <c r="E938" s="649">
        <v>118.8</v>
      </c>
    </row>
    <row r="939" spans="1:5" ht="16.5" thickBot="1">
      <c r="A939" s="1408"/>
      <c r="B939" s="1408"/>
      <c r="C939" s="626" t="s">
        <v>1493</v>
      </c>
      <c r="D939" s="627">
        <v>2</v>
      </c>
      <c r="E939" s="649">
        <v>142.2</v>
      </c>
    </row>
    <row r="940" spans="1:5" ht="16.5" thickBot="1">
      <c r="A940" s="1408"/>
      <c r="B940" s="1408"/>
      <c r="C940" s="626" t="s">
        <v>1494</v>
      </c>
      <c r="D940" s="627">
        <v>3</v>
      </c>
      <c r="E940" s="649">
        <v>183.6</v>
      </c>
    </row>
    <row r="941" spans="1:5" ht="16.5" thickBot="1">
      <c r="A941" s="1408"/>
      <c r="B941" s="1408"/>
      <c r="C941" s="626" t="s">
        <v>1495</v>
      </c>
      <c r="D941" s="627">
        <v>2</v>
      </c>
      <c r="E941" s="649">
        <v>100.8</v>
      </c>
    </row>
    <row r="942" spans="1:5" ht="16.5" thickBot="1">
      <c r="A942" s="1408"/>
      <c r="B942" s="1408"/>
      <c r="C942" s="626" t="s">
        <v>1610</v>
      </c>
      <c r="D942" s="627">
        <v>2</v>
      </c>
      <c r="E942" s="649">
        <v>88.2</v>
      </c>
    </row>
    <row r="943" spans="1:5" ht="16.5" thickBot="1">
      <c r="A943" s="1408"/>
      <c r="B943" s="1408"/>
      <c r="C943" s="626" t="s">
        <v>1640</v>
      </c>
      <c r="D943" s="627">
        <v>2</v>
      </c>
      <c r="E943" s="649">
        <v>34.2</v>
      </c>
    </row>
    <row r="944" spans="1:5" ht="16.5" thickBot="1">
      <c r="A944" s="1408"/>
      <c r="B944" s="1408"/>
      <c r="C944" s="626" t="s">
        <v>1500</v>
      </c>
      <c r="D944" s="627">
        <v>2</v>
      </c>
      <c r="E944" s="649">
        <v>97.2</v>
      </c>
    </row>
    <row r="945" spans="1:5" ht="32.25" thickBot="1">
      <c r="A945" s="1427"/>
      <c r="B945" s="1427"/>
      <c r="C945" s="626" t="s">
        <v>1641</v>
      </c>
      <c r="D945" s="627">
        <v>3</v>
      </c>
      <c r="E945" s="649">
        <v>102.6</v>
      </c>
    </row>
    <row r="946" spans="1:5" ht="16.5" thickBot="1">
      <c r="A946" s="1206" t="s">
        <v>520</v>
      </c>
      <c r="B946" s="1207"/>
      <c r="C946" s="1207"/>
      <c r="D946" s="1208"/>
      <c r="E946" s="632">
        <f>SUM(E916:E945)</f>
        <v>8238.1</v>
      </c>
    </row>
    <row r="947" spans="1:5" ht="32.25" thickBot="1">
      <c r="A947" s="1407" t="s">
        <v>752</v>
      </c>
      <c r="B947" s="1407" t="s">
        <v>753</v>
      </c>
      <c r="C947" s="633" t="s">
        <v>1642</v>
      </c>
      <c r="D947" s="624">
        <v>1</v>
      </c>
      <c r="E947" s="481">
        <v>850</v>
      </c>
    </row>
    <row r="948" spans="1:5" ht="15.75">
      <c r="A948" s="1408"/>
      <c r="B948" s="1408"/>
      <c r="C948" s="1599" t="s">
        <v>1432</v>
      </c>
      <c r="D948" s="1601">
        <v>1</v>
      </c>
      <c r="E948" s="1603">
        <v>1499</v>
      </c>
    </row>
    <row r="949" spans="1:5" ht="16.5" thickBot="1">
      <c r="A949" s="1408"/>
      <c r="B949" s="1408"/>
      <c r="C949" s="1600"/>
      <c r="D949" s="1602"/>
      <c r="E949" s="1604"/>
    </row>
    <row r="950" spans="1:5" ht="16.5" thickBot="1">
      <c r="A950" s="1408"/>
      <c r="B950" s="1408"/>
      <c r="C950" s="626" t="s">
        <v>1611</v>
      </c>
      <c r="D950" s="627">
        <v>10</v>
      </c>
      <c r="E950" s="628">
        <v>48.6</v>
      </c>
    </row>
    <row r="951" spans="1:5" ht="16.5" thickBot="1">
      <c r="A951" s="1408"/>
      <c r="B951" s="1408"/>
      <c r="C951" s="626" t="s">
        <v>1488</v>
      </c>
      <c r="D951" s="627">
        <v>2</v>
      </c>
      <c r="E951" s="628">
        <v>279</v>
      </c>
    </row>
    <row r="952" spans="1:5" ht="16.5" thickBot="1">
      <c r="A952" s="1408"/>
      <c r="B952" s="1408"/>
      <c r="C952" s="626" t="s">
        <v>1630</v>
      </c>
      <c r="D952" s="627">
        <v>3</v>
      </c>
      <c r="E952" s="628">
        <v>44.5</v>
      </c>
    </row>
    <row r="953" spans="1:5" ht="16.5" thickBot="1">
      <c r="A953" s="1408"/>
      <c r="B953" s="1408"/>
      <c r="C953" s="626" t="s">
        <v>1493</v>
      </c>
      <c r="D953" s="627">
        <v>2</v>
      </c>
      <c r="E953" s="628">
        <v>142.2</v>
      </c>
    </row>
    <row r="954" spans="1:5" ht="32.25" thickBot="1">
      <c r="A954" s="1408"/>
      <c r="B954" s="1408"/>
      <c r="C954" s="629" t="s">
        <v>1643</v>
      </c>
      <c r="D954" s="627">
        <v>4</v>
      </c>
      <c r="E954" s="628">
        <v>165.6</v>
      </c>
    </row>
    <row r="955" spans="1:5" ht="16.5" thickBot="1">
      <c r="A955" s="1408"/>
      <c r="B955" s="1408"/>
      <c r="C955" s="626" t="s">
        <v>1494</v>
      </c>
      <c r="D955" s="627">
        <v>1</v>
      </c>
      <c r="E955" s="628">
        <v>61.2</v>
      </c>
    </row>
    <row r="956" spans="1:5" ht="16.5" thickBot="1">
      <c r="A956" s="1408"/>
      <c r="B956" s="1408"/>
      <c r="C956" s="626" t="s">
        <v>1495</v>
      </c>
      <c r="D956" s="627">
        <v>2</v>
      </c>
      <c r="E956" s="628">
        <v>172.8</v>
      </c>
    </row>
    <row r="957" spans="1:5" ht="32.25" thickBot="1">
      <c r="A957" s="1408"/>
      <c r="B957" s="1408"/>
      <c r="C957" s="626" t="s">
        <v>1644</v>
      </c>
      <c r="D957" s="627">
        <v>30</v>
      </c>
      <c r="E957" s="628">
        <v>106.5</v>
      </c>
    </row>
    <row r="958" spans="1:5" ht="16.5" thickBot="1">
      <c r="A958" s="1408"/>
      <c r="B958" s="1408"/>
      <c r="C958" s="626" t="s">
        <v>1645</v>
      </c>
      <c r="D958" s="627">
        <v>40</v>
      </c>
      <c r="E958" s="628">
        <v>142.4</v>
      </c>
    </row>
    <row r="959" spans="1:5" ht="32.25" thickBot="1">
      <c r="A959" s="1408"/>
      <c r="B959" s="1408"/>
      <c r="C959" s="626" t="s">
        <v>1646</v>
      </c>
      <c r="D959" s="627">
        <v>36</v>
      </c>
      <c r="E959" s="628">
        <v>97.2</v>
      </c>
    </row>
    <row r="960" spans="1:5" ht="16.5" thickBot="1">
      <c r="A960" s="1408"/>
      <c r="B960" s="1408"/>
      <c r="C960" s="626" t="s">
        <v>1647</v>
      </c>
      <c r="D960" s="627">
        <v>14</v>
      </c>
      <c r="E960" s="628">
        <v>617</v>
      </c>
    </row>
    <row r="961" spans="1:5" ht="16.5" thickBot="1">
      <c r="A961" s="1408"/>
      <c r="B961" s="1408"/>
      <c r="C961" s="626" t="s">
        <v>1648</v>
      </c>
      <c r="D961" s="627">
        <v>11</v>
      </c>
      <c r="E961" s="628">
        <v>257.4</v>
      </c>
    </row>
    <row r="962" spans="1:5" ht="16.5" thickBot="1">
      <c r="A962" s="1408"/>
      <c r="B962" s="1408"/>
      <c r="C962" s="626" t="s">
        <v>1649</v>
      </c>
      <c r="D962" s="627">
        <v>4</v>
      </c>
      <c r="E962" s="628">
        <v>68.4</v>
      </c>
    </row>
    <row r="963" spans="1:5" ht="16.5" thickBot="1">
      <c r="A963" s="1408"/>
      <c r="B963" s="1408"/>
      <c r="C963" s="626" t="s">
        <v>1650</v>
      </c>
      <c r="D963" s="627">
        <v>10</v>
      </c>
      <c r="E963" s="628">
        <v>45</v>
      </c>
    </row>
    <row r="964" spans="1:5" ht="16.5" thickBot="1">
      <c r="A964" s="1408"/>
      <c r="B964" s="1408"/>
      <c r="C964" s="626" t="s">
        <v>1651</v>
      </c>
      <c r="D964" s="627">
        <v>2</v>
      </c>
      <c r="E964" s="628">
        <v>176.4</v>
      </c>
    </row>
    <row r="965" spans="1:5" ht="32.25" thickBot="1">
      <c r="A965" s="1427"/>
      <c r="B965" s="1427"/>
      <c r="C965" s="626" t="s">
        <v>1652</v>
      </c>
      <c r="D965" s="627">
        <v>5</v>
      </c>
      <c r="E965" s="628">
        <v>49.5</v>
      </c>
    </row>
    <row r="966" spans="1:5" ht="16.5" thickBot="1">
      <c r="A966" s="1206" t="s">
        <v>520</v>
      </c>
      <c r="B966" s="1207"/>
      <c r="C966" s="1207"/>
      <c r="D966" s="1208"/>
      <c r="E966" s="632">
        <f>SUM(E947:E965)</f>
        <v>4822.699999999999</v>
      </c>
    </row>
    <row r="967" spans="1:5" ht="32.25" thickBot="1">
      <c r="A967" s="1407" t="s">
        <v>754</v>
      </c>
      <c r="B967" s="1407" t="s">
        <v>753</v>
      </c>
      <c r="C967" s="629" t="s">
        <v>1431</v>
      </c>
      <c r="D967" s="630">
        <v>1</v>
      </c>
      <c r="E967" s="631">
        <v>3650</v>
      </c>
    </row>
    <row r="968" spans="1:5" ht="15.75">
      <c r="A968" s="1408"/>
      <c r="B968" s="1408"/>
      <c r="C968" s="1599" t="s">
        <v>1432</v>
      </c>
      <c r="D968" s="1601">
        <v>2</v>
      </c>
      <c r="E968" s="1603">
        <v>2998</v>
      </c>
    </row>
    <row r="969" spans="1:5" ht="16.5" thickBot="1">
      <c r="A969" s="1408"/>
      <c r="B969" s="1408"/>
      <c r="C969" s="1600"/>
      <c r="D969" s="1602"/>
      <c r="E969" s="1604"/>
    </row>
    <row r="970" spans="1:5" ht="15.75">
      <c r="A970" s="1408"/>
      <c r="B970" s="1408"/>
      <c r="C970" s="1599" t="s">
        <v>1432</v>
      </c>
      <c r="D970" s="1601">
        <v>1</v>
      </c>
      <c r="E970" s="1603">
        <v>999</v>
      </c>
    </row>
    <row r="971" spans="1:5" ht="16.5" thickBot="1">
      <c r="A971" s="1408"/>
      <c r="B971" s="1408"/>
      <c r="C971" s="1600"/>
      <c r="D971" s="1602"/>
      <c r="E971" s="1604"/>
    </row>
    <row r="972" spans="1:5" ht="32.25" thickBot="1">
      <c r="A972" s="1408"/>
      <c r="B972" s="1408"/>
      <c r="C972" s="629" t="s">
        <v>1653</v>
      </c>
      <c r="D972" s="630">
        <v>1</v>
      </c>
      <c r="E972" s="631">
        <v>43.2</v>
      </c>
    </row>
    <row r="973" spans="1:5" ht="32.25" thickBot="1">
      <c r="A973" s="1408"/>
      <c r="B973" s="1408"/>
      <c r="C973" s="626" t="s">
        <v>1653</v>
      </c>
      <c r="D973" s="627">
        <v>7</v>
      </c>
      <c r="E973" s="628">
        <v>308.7</v>
      </c>
    </row>
    <row r="974" spans="1:5" ht="16.5" thickBot="1">
      <c r="A974" s="1408"/>
      <c r="B974" s="1408"/>
      <c r="C974" s="626" t="s">
        <v>1654</v>
      </c>
      <c r="D974" s="627">
        <v>10</v>
      </c>
      <c r="E974" s="628">
        <v>48.6</v>
      </c>
    </row>
    <row r="975" spans="1:5" ht="32.25" thickBot="1">
      <c r="A975" s="1408"/>
      <c r="B975" s="1408"/>
      <c r="C975" s="626" t="s">
        <v>1655</v>
      </c>
      <c r="D975" s="627">
        <v>5</v>
      </c>
      <c r="E975" s="628">
        <v>234</v>
      </c>
    </row>
    <row r="976" spans="1:5" ht="16.5" thickBot="1">
      <c r="A976" s="1408"/>
      <c r="B976" s="1408"/>
      <c r="C976" s="626" t="s">
        <v>4</v>
      </c>
      <c r="D976" s="627">
        <v>5</v>
      </c>
      <c r="E976" s="628">
        <v>540</v>
      </c>
    </row>
    <row r="977" spans="1:5" ht="32.25" thickBot="1">
      <c r="A977" s="1408"/>
      <c r="B977" s="1408"/>
      <c r="C977" s="626" t="s">
        <v>1656</v>
      </c>
      <c r="D977" s="627">
        <v>5</v>
      </c>
      <c r="E977" s="628">
        <v>85.5</v>
      </c>
    </row>
    <row r="978" spans="1:5" ht="16.5" thickBot="1">
      <c r="A978" s="1408"/>
      <c r="B978" s="1408"/>
      <c r="C978" s="626" t="s">
        <v>1614</v>
      </c>
      <c r="D978" s="627">
        <v>10</v>
      </c>
      <c r="E978" s="628">
        <v>148.5</v>
      </c>
    </row>
    <row r="979" spans="1:5" ht="16.5" thickBot="1">
      <c r="A979" s="1408"/>
      <c r="B979" s="1408"/>
      <c r="C979" s="626" t="s">
        <v>1492</v>
      </c>
      <c r="D979" s="627">
        <v>4</v>
      </c>
      <c r="E979" s="628">
        <v>140.4</v>
      </c>
    </row>
    <row r="980" spans="1:5" ht="15.75" customHeight="1" thickBot="1">
      <c r="A980" s="1408"/>
      <c r="B980" s="1408"/>
      <c r="C980" s="626" t="s">
        <v>1657</v>
      </c>
      <c r="D980" s="627">
        <v>4</v>
      </c>
      <c r="E980" s="628">
        <v>140.4</v>
      </c>
    </row>
    <row r="981" spans="1:6" ht="24" customHeight="1" thickBot="1">
      <c r="A981" s="1408"/>
      <c r="B981" s="1408"/>
      <c r="C981" s="626" t="s">
        <v>1658</v>
      </c>
      <c r="D981" s="627">
        <v>4</v>
      </c>
      <c r="E981" s="628">
        <v>140.4</v>
      </c>
      <c r="F981" s="39"/>
    </row>
    <row r="982" spans="1:6" ht="32.25" thickBot="1">
      <c r="A982" s="1408"/>
      <c r="B982" s="1408"/>
      <c r="C982" s="626" t="s">
        <v>1659</v>
      </c>
      <c r="D982" s="627">
        <v>4</v>
      </c>
      <c r="E982" s="628">
        <v>140.4</v>
      </c>
      <c r="F982" s="650"/>
    </row>
    <row r="983" spans="1:6" ht="32.25" thickBot="1">
      <c r="A983" s="1408"/>
      <c r="B983" s="1408"/>
      <c r="C983" s="626" t="s">
        <v>1660</v>
      </c>
      <c r="D983" s="627">
        <v>4</v>
      </c>
      <c r="E983" s="628">
        <v>140.4</v>
      </c>
      <c r="F983" s="650"/>
    </row>
    <row r="984" spans="1:6" ht="32.25" thickBot="1">
      <c r="A984" s="1408"/>
      <c r="B984" s="1408"/>
      <c r="C984" s="626" t="s">
        <v>1661</v>
      </c>
      <c r="D984" s="627">
        <v>4</v>
      </c>
      <c r="E984" s="628">
        <v>140.4</v>
      </c>
      <c r="F984" s="650"/>
    </row>
    <row r="985" spans="1:6" ht="32.25" thickBot="1">
      <c r="A985" s="1408"/>
      <c r="B985" s="1408"/>
      <c r="C985" s="626" t="s">
        <v>1662</v>
      </c>
      <c r="D985" s="627">
        <v>4</v>
      </c>
      <c r="E985" s="628">
        <v>140.4</v>
      </c>
      <c r="F985" s="651"/>
    </row>
    <row r="986" spans="1:6" ht="32.25" thickBot="1">
      <c r="A986" s="1408"/>
      <c r="B986" s="1408"/>
      <c r="C986" s="626" t="s">
        <v>1663</v>
      </c>
      <c r="D986" s="627">
        <v>8</v>
      </c>
      <c r="E986" s="628">
        <v>280.8</v>
      </c>
      <c r="F986" s="651"/>
    </row>
    <row r="987" spans="1:6" ht="32.25" thickBot="1">
      <c r="A987" s="1408"/>
      <c r="B987" s="1408"/>
      <c r="C987" s="626" t="s">
        <v>1664</v>
      </c>
      <c r="D987" s="627">
        <v>4</v>
      </c>
      <c r="E987" s="628">
        <v>140.4</v>
      </c>
      <c r="F987" s="651"/>
    </row>
    <row r="988" spans="1:6" ht="32.25" thickBot="1">
      <c r="A988" s="1408"/>
      <c r="B988" s="1408"/>
      <c r="C988" s="626" t="s">
        <v>1665</v>
      </c>
      <c r="D988" s="627">
        <v>4</v>
      </c>
      <c r="E988" s="628">
        <v>140.4</v>
      </c>
      <c r="F988" s="651"/>
    </row>
    <row r="989" spans="1:6" ht="32.25" thickBot="1">
      <c r="A989" s="1408"/>
      <c r="B989" s="1408"/>
      <c r="C989" s="626" t="s">
        <v>1666</v>
      </c>
      <c r="D989" s="627">
        <v>4</v>
      </c>
      <c r="E989" s="628">
        <v>158.4</v>
      </c>
      <c r="F989" s="651"/>
    </row>
    <row r="990" spans="1:6" ht="32.25" thickBot="1">
      <c r="A990" s="1408"/>
      <c r="B990" s="1408"/>
      <c r="C990" s="626" t="s">
        <v>1667</v>
      </c>
      <c r="D990" s="627">
        <v>4</v>
      </c>
      <c r="E990" s="628">
        <v>158.4</v>
      </c>
      <c r="F990" s="651"/>
    </row>
    <row r="991" spans="1:6" ht="16.5" thickBot="1">
      <c r="A991" s="1408"/>
      <c r="B991" s="1408"/>
      <c r="C991" s="626" t="s">
        <v>1668</v>
      </c>
      <c r="D991" s="627">
        <v>5</v>
      </c>
      <c r="E991" s="628">
        <v>355.5</v>
      </c>
      <c r="F991" s="651"/>
    </row>
    <row r="992" spans="1:6" ht="16.5" thickBot="1">
      <c r="A992" s="1408"/>
      <c r="B992" s="1408"/>
      <c r="C992" s="626" t="s">
        <v>1619</v>
      </c>
      <c r="D992" s="627">
        <v>5</v>
      </c>
      <c r="E992" s="628">
        <v>441</v>
      </c>
      <c r="F992" s="651"/>
    </row>
    <row r="993" spans="1:6" ht="16.5" thickBot="1">
      <c r="A993" s="1408"/>
      <c r="B993" s="1408"/>
      <c r="C993" s="626" t="s">
        <v>1669</v>
      </c>
      <c r="D993" s="627">
        <v>10</v>
      </c>
      <c r="E993" s="628">
        <v>45</v>
      </c>
      <c r="F993" s="651"/>
    </row>
    <row r="994" spans="1:6" ht="16.5" thickBot="1">
      <c r="A994" s="1408"/>
      <c r="B994" s="1408"/>
      <c r="C994" s="626" t="s">
        <v>1670</v>
      </c>
      <c r="D994" s="627">
        <v>41</v>
      </c>
      <c r="E994" s="628">
        <v>145.96</v>
      </c>
      <c r="F994" s="651"/>
    </row>
    <row r="995" spans="1:6" ht="16.5" thickBot="1">
      <c r="A995" s="1408"/>
      <c r="B995" s="1408"/>
      <c r="C995" s="626" t="s">
        <v>1671</v>
      </c>
      <c r="D995" s="627">
        <v>36</v>
      </c>
      <c r="E995" s="628">
        <v>97.2</v>
      </c>
      <c r="F995" s="651"/>
    </row>
    <row r="996" spans="1:6" ht="16.5" thickBot="1">
      <c r="A996" s="1408"/>
      <c r="B996" s="1408"/>
      <c r="C996" s="626" t="s">
        <v>1672</v>
      </c>
      <c r="D996" s="627">
        <v>14</v>
      </c>
      <c r="E996" s="628">
        <v>617.4</v>
      </c>
      <c r="F996" s="651"/>
    </row>
    <row r="997" spans="1:6" ht="32.25" thickBot="1">
      <c r="A997" s="1408"/>
      <c r="B997" s="1408"/>
      <c r="C997" s="626" t="s">
        <v>1673</v>
      </c>
      <c r="D997" s="627">
        <v>10</v>
      </c>
      <c r="E997" s="628">
        <v>99</v>
      </c>
      <c r="F997" s="651"/>
    </row>
    <row r="998" spans="1:6" ht="16.5" thickBot="1">
      <c r="A998" s="1408"/>
      <c r="B998" s="1408"/>
      <c r="C998" s="626" t="s">
        <v>1674</v>
      </c>
      <c r="D998" s="627">
        <v>20</v>
      </c>
      <c r="E998" s="628">
        <v>71</v>
      </c>
      <c r="F998" s="651"/>
    </row>
    <row r="999" spans="1:6" ht="16.5" thickBot="1">
      <c r="A999" s="1408"/>
      <c r="B999" s="1408"/>
      <c r="C999" s="626" t="s">
        <v>1621</v>
      </c>
      <c r="D999" s="627">
        <v>4</v>
      </c>
      <c r="E999" s="628">
        <v>212.4</v>
      </c>
      <c r="F999" s="651"/>
    </row>
    <row r="1000" spans="1:6" ht="16.5" thickBot="1">
      <c r="A1000" s="1408"/>
      <c r="B1000" s="1408"/>
      <c r="C1000" s="626" t="s">
        <v>1675</v>
      </c>
      <c r="D1000" s="627">
        <v>1</v>
      </c>
      <c r="E1000" s="628">
        <v>82.8</v>
      </c>
      <c r="F1000" s="651"/>
    </row>
    <row r="1001" spans="1:6" ht="16.5" thickBot="1">
      <c r="A1001" s="1408"/>
      <c r="B1001" s="1408"/>
      <c r="C1001" s="626" t="s">
        <v>1623</v>
      </c>
      <c r="D1001" s="627">
        <v>1</v>
      </c>
      <c r="E1001" s="628">
        <v>103.5</v>
      </c>
      <c r="F1001" s="651"/>
    </row>
    <row r="1002" spans="1:6" ht="16.5" thickBot="1">
      <c r="A1002" s="1408"/>
      <c r="B1002" s="1408"/>
      <c r="C1002" s="626" t="s">
        <v>1675</v>
      </c>
      <c r="D1002" s="627">
        <v>1</v>
      </c>
      <c r="E1002" s="628">
        <v>82.8</v>
      </c>
      <c r="F1002" s="651"/>
    </row>
    <row r="1003" spans="1:6" ht="16.5" thickBot="1">
      <c r="A1003" s="1408"/>
      <c r="B1003" s="1408"/>
      <c r="C1003" s="626" t="s">
        <v>1675</v>
      </c>
      <c r="D1003" s="627">
        <v>1</v>
      </c>
      <c r="E1003" s="628">
        <v>68.4</v>
      </c>
      <c r="F1003" s="651"/>
    </row>
    <row r="1004" spans="1:6" ht="16.5" thickBot="1">
      <c r="A1004" s="1427"/>
      <c r="B1004" s="1427"/>
      <c r="C1004" s="626" t="s">
        <v>1623</v>
      </c>
      <c r="D1004" s="627">
        <v>2</v>
      </c>
      <c r="E1004" s="628">
        <v>140.4</v>
      </c>
      <c r="F1004" s="651"/>
    </row>
    <row r="1005" spans="1:6" ht="16.5" thickBot="1">
      <c r="A1005" s="1206" t="s">
        <v>520</v>
      </c>
      <c r="B1005" s="1207"/>
      <c r="C1005" s="1207"/>
      <c r="D1005" s="1208"/>
      <c r="E1005" s="632">
        <f>SUM(E967:E1004)</f>
        <v>13479.059999999992</v>
      </c>
      <c r="F1005" s="651"/>
    </row>
    <row r="1006" spans="1:6" ht="16.5" thickBot="1">
      <c r="A1006" s="1407" t="s">
        <v>755</v>
      </c>
      <c r="B1006" s="1407" t="s">
        <v>1676</v>
      </c>
      <c r="C1006" s="633" t="s">
        <v>1608</v>
      </c>
      <c r="D1006" s="624">
        <v>2</v>
      </c>
      <c r="E1006" s="481">
        <v>900</v>
      </c>
      <c r="F1006" s="651"/>
    </row>
    <row r="1007" spans="1:6" ht="16.5" thickBot="1">
      <c r="A1007" s="1408"/>
      <c r="B1007" s="1408"/>
      <c r="C1007" s="634" t="s">
        <v>1609</v>
      </c>
      <c r="D1007" s="624">
        <v>1</v>
      </c>
      <c r="E1007" s="645">
        <v>8</v>
      </c>
      <c r="F1007" s="651"/>
    </row>
    <row r="1008" spans="1:6" ht="16.5" thickBot="1">
      <c r="A1008" s="1408"/>
      <c r="B1008" s="1408"/>
      <c r="C1008" s="629" t="s">
        <v>1620</v>
      </c>
      <c r="D1008" s="630">
        <v>3</v>
      </c>
      <c r="E1008" s="631">
        <v>124.2</v>
      </c>
      <c r="F1008" s="651"/>
    </row>
    <row r="1009" spans="1:6" ht="16.5" thickBot="1">
      <c r="A1009" s="1408"/>
      <c r="B1009" s="1408"/>
      <c r="C1009" s="626" t="s">
        <v>1677</v>
      </c>
      <c r="D1009" s="627">
        <v>3</v>
      </c>
      <c r="E1009" s="628">
        <v>159.3</v>
      </c>
      <c r="F1009" s="651"/>
    </row>
    <row r="1010" spans="1:6" ht="16.5" thickBot="1">
      <c r="A1010" s="1408"/>
      <c r="B1010" s="1408"/>
      <c r="C1010" s="626" t="s">
        <v>1487</v>
      </c>
      <c r="D1010" s="627">
        <v>10</v>
      </c>
      <c r="E1010" s="628">
        <v>64.8</v>
      </c>
      <c r="F1010" s="651"/>
    </row>
    <row r="1011" spans="1:6" ht="16.5" thickBot="1">
      <c r="A1011" s="1408"/>
      <c r="B1011" s="1408"/>
      <c r="C1011" s="626" t="s">
        <v>1488</v>
      </c>
      <c r="D1011" s="627">
        <v>3</v>
      </c>
      <c r="E1011" s="628">
        <v>499.5</v>
      </c>
      <c r="F1011" s="651"/>
    </row>
    <row r="1012" spans="1:6" ht="16.5" thickBot="1">
      <c r="A1012" s="1408"/>
      <c r="B1012" s="1408"/>
      <c r="C1012" s="626" t="s">
        <v>1158</v>
      </c>
      <c r="D1012" s="627">
        <v>1</v>
      </c>
      <c r="E1012" s="628">
        <v>189</v>
      </c>
      <c r="F1012" s="651"/>
    </row>
    <row r="1013" spans="1:6" ht="16.5" thickBot="1">
      <c r="A1013" s="1408"/>
      <c r="B1013" s="1408"/>
      <c r="C1013" s="626" t="s">
        <v>1678</v>
      </c>
      <c r="D1013" s="627">
        <v>4</v>
      </c>
      <c r="E1013" s="628">
        <v>68.4</v>
      </c>
      <c r="F1013" s="651"/>
    </row>
    <row r="1014" spans="1:6" ht="16.5" thickBot="1">
      <c r="A1014" s="1408"/>
      <c r="B1014" s="1408"/>
      <c r="C1014" s="626" t="s">
        <v>1491</v>
      </c>
      <c r="D1014" s="627">
        <v>4</v>
      </c>
      <c r="E1014" s="628">
        <v>59.4</v>
      </c>
      <c r="F1014" s="651"/>
    </row>
    <row r="1015" spans="1:6" ht="16.5" thickBot="1">
      <c r="A1015" s="1408"/>
      <c r="B1015" s="1408"/>
      <c r="C1015" s="626" t="s">
        <v>1492</v>
      </c>
      <c r="D1015" s="627">
        <v>4</v>
      </c>
      <c r="E1015" s="628">
        <v>104.4</v>
      </c>
      <c r="F1015" s="651"/>
    </row>
    <row r="1016" spans="1:6" ht="32.25" thickBot="1">
      <c r="A1016" s="1408"/>
      <c r="B1016" s="1408"/>
      <c r="C1016" s="626" t="s">
        <v>1598</v>
      </c>
      <c r="D1016" s="627">
        <v>4</v>
      </c>
      <c r="E1016" s="628">
        <v>140.4</v>
      </c>
      <c r="F1016" s="651"/>
    </row>
    <row r="1017" spans="1:6" ht="32.25" thickBot="1">
      <c r="A1017" s="1408"/>
      <c r="B1017" s="1408"/>
      <c r="C1017" s="626" t="s">
        <v>1599</v>
      </c>
      <c r="D1017" s="627">
        <v>4</v>
      </c>
      <c r="E1017" s="628">
        <v>140.4</v>
      </c>
      <c r="F1017" s="651"/>
    </row>
    <row r="1018" spans="1:6" ht="32.25" thickBot="1">
      <c r="A1018" s="1408"/>
      <c r="B1018" s="1408"/>
      <c r="C1018" s="626" t="s">
        <v>1600</v>
      </c>
      <c r="D1018" s="627">
        <v>2</v>
      </c>
      <c r="E1018" s="628">
        <v>70.2</v>
      </c>
      <c r="F1018" s="651"/>
    </row>
    <row r="1019" spans="1:6" ht="32.25" thickBot="1">
      <c r="A1019" s="1408"/>
      <c r="B1019" s="1408"/>
      <c r="C1019" s="626" t="s">
        <v>1601</v>
      </c>
      <c r="D1019" s="627">
        <v>4</v>
      </c>
      <c r="E1019" s="628">
        <v>140.4</v>
      </c>
      <c r="F1019" s="651"/>
    </row>
    <row r="1020" spans="1:6" ht="32.25" thickBot="1">
      <c r="A1020" s="1408"/>
      <c r="B1020" s="1408"/>
      <c r="C1020" s="626" t="s">
        <v>1602</v>
      </c>
      <c r="D1020" s="627">
        <v>4</v>
      </c>
      <c r="E1020" s="628">
        <v>140.4</v>
      </c>
      <c r="F1020" s="651"/>
    </row>
    <row r="1021" spans="1:6" ht="32.25" thickBot="1">
      <c r="A1021" s="1408"/>
      <c r="B1021" s="1408"/>
      <c r="C1021" s="626" t="s">
        <v>1605</v>
      </c>
      <c r="D1021" s="627">
        <v>4</v>
      </c>
      <c r="E1021" s="628">
        <v>140.4</v>
      </c>
      <c r="F1021" s="651"/>
    </row>
    <row r="1022" spans="1:6" ht="32.25" thickBot="1">
      <c r="A1022" s="1408"/>
      <c r="B1022" s="1408"/>
      <c r="C1022" s="626" t="s">
        <v>1606</v>
      </c>
      <c r="D1022" s="627">
        <v>4</v>
      </c>
      <c r="E1022" s="628">
        <v>140.4</v>
      </c>
      <c r="F1022" s="651"/>
    </row>
    <row r="1023" spans="1:6" ht="16.5" thickBot="1">
      <c r="A1023" s="1408"/>
      <c r="B1023" s="1408"/>
      <c r="C1023" s="626" t="s">
        <v>1493</v>
      </c>
      <c r="D1023" s="627">
        <v>4</v>
      </c>
      <c r="E1023" s="628">
        <v>284.4</v>
      </c>
      <c r="F1023" s="651"/>
    </row>
    <row r="1024" spans="1:6" ht="16.5" thickBot="1">
      <c r="A1024" s="1408"/>
      <c r="B1024" s="1408"/>
      <c r="C1024" s="626" t="s">
        <v>1679</v>
      </c>
      <c r="D1024" s="627">
        <v>2</v>
      </c>
      <c r="E1024" s="628">
        <v>176.4</v>
      </c>
      <c r="F1024" s="651"/>
    </row>
    <row r="1025" spans="1:6" ht="16.5" thickBot="1">
      <c r="A1025" s="1408"/>
      <c r="B1025" s="1408"/>
      <c r="C1025" s="626" t="s">
        <v>1494</v>
      </c>
      <c r="D1025" s="627">
        <v>2</v>
      </c>
      <c r="E1025" s="628">
        <v>165.6</v>
      </c>
      <c r="F1025" s="651"/>
    </row>
    <row r="1026" spans="1:6" ht="16.5" thickBot="1">
      <c r="A1026" s="1408"/>
      <c r="B1026" s="1408"/>
      <c r="C1026" s="626" t="s">
        <v>1495</v>
      </c>
      <c r="D1026" s="627">
        <v>2</v>
      </c>
      <c r="E1026" s="628">
        <v>158.42</v>
      </c>
      <c r="F1026" s="651"/>
    </row>
    <row r="1027" spans="1:6" ht="48" thickBot="1">
      <c r="A1027" s="1408"/>
      <c r="B1027" s="1408"/>
      <c r="C1027" s="626" t="s">
        <v>1603</v>
      </c>
      <c r="D1027" s="627">
        <v>4</v>
      </c>
      <c r="E1027" s="628">
        <v>140.4</v>
      </c>
      <c r="F1027" s="651"/>
    </row>
    <row r="1028" spans="1:6" ht="16.5" thickBot="1">
      <c r="A1028" s="1427"/>
      <c r="B1028" s="1427"/>
      <c r="C1028" s="626" t="s">
        <v>1488</v>
      </c>
      <c r="D1028" s="627">
        <v>1</v>
      </c>
      <c r="E1028" s="628">
        <v>261</v>
      </c>
      <c r="F1028" s="651"/>
    </row>
    <row r="1029" spans="1:6" ht="16.5" thickBot="1">
      <c r="A1029" s="1206" t="s">
        <v>520</v>
      </c>
      <c r="B1029" s="1207"/>
      <c r="C1029" s="1207"/>
      <c r="D1029" s="1208"/>
      <c r="E1029" s="632">
        <f>SUM(E1006:E1028)</f>
        <v>4275.820000000001</v>
      </c>
      <c r="F1029" s="651"/>
    </row>
    <row r="1030" spans="1:6" ht="16.5" thickBot="1">
      <c r="A1030" s="1407" t="s">
        <v>757</v>
      </c>
      <c r="B1030" s="1407" t="s">
        <v>1676</v>
      </c>
      <c r="C1030" s="633" t="s">
        <v>1608</v>
      </c>
      <c r="D1030" s="624">
        <v>2</v>
      </c>
      <c r="E1030" s="481">
        <v>900</v>
      </c>
      <c r="F1030" s="651"/>
    </row>
    <row r="1031" spans="1:6" ht="16.5" thickBot="1">
      <c r="A1031" s="1408"/>
      <c r="B1031" s="1408"/>
      <c r="C1031" s="634" t="s">
        <v>1609</v>
      </c>
      <c r="D1031" s="624">
        <v>1</v>
      </c>
      <c r="E1031" s="645">
        <v>8</v>
      </c>
      <c r="F1031" s="651"/>
    </row>
    <row r="1032" spans="1:6" ht="16.5" thickBot="1">
      <c r="A1032" s="1408"/>
      <c r="B1032" s="1408"/>
      <c r="C1032" s="629" t="s">
        <v>1680</v>
      </c>
      <c r="D1032" s="630">
        <v>3</v>
      </c>
      <c r="E1032" s="631">
        <v>243</v>
      </c>
      <c r="F1032" s="651"/>
    </row>
    <row r="1033" spans="1:6" ht="16.5" thickBot="1">
      <c r="A1033" s="1408"/>
      <c r="B1033" s="1408"/>
      <c r="C1033" s="626" t="s">
        <v>1487</v>
      </c>
      <c r="D1033" s="627">
        <v>10</v>
      </c>
      <c r="E1033" s="628">
        <v>64.8</v>
      </c>
      <c r="F1033" s="651"/>
    </row>
    <row r="1034" spans="1:6" ht="16.5" thickBot="1">
      <c r="A1034" s="1408"/>
      <c r="B1034" s="1408"/>
      <c r="C1034" s="626" t="s">
        <v>1488</v>
      </c>
      <c r="D1034" s="627">
        <v>2</v>
      </c>
      <c r="E1034" s="628">
        <v>279</v>
      </c>
      <c r="F1034" s="651"/>
    </row>
    <row r="1035" spans="1:6" ht="16.5" thickBot="1">
      <c r="A1035" s="1408"/>
      <c r="B1035" s="1408"/>
      <c r="C1035" s="626" t="s">
        <v>1492</v>
      </c>
      <c r="D1035" s="627">
        <v>2</v>
      </c>
      <c r="E1035" s="628">
        <v>52.2</v>
      </c>
      <c r="F1035" s="651"/>
    </row>
    <row r="1036" spans="1:6" ht="32.25" thickBot="1">
      <c r="A1036" s="1408"/>
      <c r="B1036" s="1408"/>
      <c r="C1036" s="626" t="s">
        <v>1540</v>
      </c>
      <c r="D1036" s="627">
        <v>5</v>
      </c>
      <c r="E1036" s="628">
        <v>175.5</v>
      </c>
      <c r="F1036" s="651"/>
    </row>
    <row r="1037" spans="1:6" ht="32.25" thickBot="1">
      <c r="A1037" s="1408"/>
      <c r="B1037" s="1408"/>
      <c r="C1037" s="626" t="s">
        <v>1599</v>
      </c>
      <c r="D1037" s="627">
        <v>2</v>
      </c>
      <c r="E1037" s="628">
        <v>70.2</v>
      </c>
      <c r="F1037" s="651"/>
    </row>
    <row r="1038" spans="1:6" ht="32.25" thickBot="1">
      <c r="A1038" s="1408"/>
      <c r="B1038" s="1408"/>
      <c r="C1038" s="626" t="s">
        <v>1601</v>
      </c>
      <c r="D1038" s="627">
        <v>2</v>
      </c>
      <c r="E1038" s="628">
        <v>70.2</v>
      </c>
      <c r="F1038" s="651"/>
    </row>
    <row r="1039" spans="1:6" ht="32.25" thickBot="1">
      <c r="A1039" s="1408"/>
      <c r="B1039" s="1408"/>
      <c r="C1039" s="626" t="s">
        <v>1606</v>
      </c>
      <c r="D1039" s="627">
        <v>2</v>
      </c>
      <c r="E1039" s="628">
        <v>70.2</v>
      </c>
      <c r="F1039" s="651"/>
    </row>
    <row r="1040" spans="1:6" ht="32.25" thickBot="1">
      <c r="A1040" s="1408"/>
      <c r="B1040" s="1408"/>
      <c r="C1040" s="626" t="s">
        <v>1496</v>
      </c>
      <c r="D1040" s="627">
        <v>1</v>
      </c>
      <c r="E1040" s="628">
        <v>39.6</v>
      </c>
      <c r="F1040" s="651"/>
    </row>
    <row r="1041" spans="1:6" ht="32.25" thickBot="1">
      <c r="A1041" s="1408"/>
      <c r="B1041" s="1408"/>
      <c r="C1041" s="626" t="s">
        <v>1639</v>
      </c>
      <c r="D1041" s="627">
        <v>3</v>
      </c>
      <c r="E1041" s="628">
        <v>118.8</v>
      </c>
      <c r="F1041" s="651"/>
    </row>
    <row r="1042" spans="1:6" ht="32.25" thickBot="1">
      <c r="A1042" s="1408"/>
      <c r="B1042" s="1408"/>
      <c r="C1042" s="626" t="s">
        <v>1638</v>
      </c>
      <c r="D1042" s="627">
        <v>3</v>
      </c>
      <c r="E1042" s="628">
        <v>118.8</v>
      </c>
      <c r="F1042" s="651"/>
    </row>
    <row r="1043" spans="1:6" ht="32.25" thickBot="1">
      <c r="A1043" s="1408"/>
      <c r="B1043" s="1408"/>
      <c r="C1043" s="626" t="s">
        <v>1636</v>
      </c>
      <c r="D1043" s="627">
        <v>3</v>
      </c>
      <c r="E1043" s="628">
        <v>118.8</v>
      </c>
      <c r="F1043" s="651"/>
    </row>
    <row r="1044" spans="1:6" ht="16.5" thickBot="1">
      <c r="A1044" s="1408"/>
      <c r="B1044" s="1408"/>
      <c r="C1044" s="626" t="s">
        <v>1494</v>
      </c>
      <c r="D1044" s="627">
        <v>2</v>
      </c>
      <c r="E1044" s="628">
        <v>93.6</v>
      </c>
      <c r="F1044" s="651"/>
    </row>
    <row r="1045" spans="1:6" ht="16.5" thickBot="1">
      <c r="A1045" s="1408"/>
      <c r="B1045" s="1408"/>
      <c r="C1045" s="626" t="s">
        <v>1494</v>
      </c>
      <c r="D1045" s="627">
        <v>1</v>
      </c>
      <c r="E1045" s="628">
        <v>61.2</v>
      </c>
      <c r="F1045" s="651"/>
    </row>
    <row r="1046" spans="1:6" ht="16.5" thickBot="1">
      <c r="A1046" s="1408"/>
      <c r="B1046" s="1408"/>
      <c r="C1046" s="626" t="s">
        <v>1613</v>
      </c>
      <c r="D1046" s="627">
        <v>2</v>
      </c>
      <c r="E1046" s="628">
        <v>176.4</v>
      </c>
      <c r="F1046" s="651"/>
    </row>
    <row r="1047" spans="1:6" ht="16.5" thickBot="1">
      <c r="A1047" s="1408"/>
      <c r="B1047" s="1408"/>
      <c r="C1047" s="626" t="s">
        <v>1614</v>
      </c>
      <c r="D1047" s="627">
        <v>6</v>
      </c>
      <c r="E1047" s="628">
        <v>89.1</v>
      </c>
      <c r="F1047" s="651"/>
    </row>
    <row r="1048" spans="1:6" ht="16.5" thickBot="1">
      <c r="A1048" s="1408"/>
      <c r="B1048" s="1408"/>
      <c r="C1048" s="626" t="s">
        <v>1681</v>
      </c>
      <c r="D1048" s="627">
        <v>1</v>
      </c>
      <c r="E1048" s="628">
        <v>25.2</v>
      </c>
      <c r="F1048" s="651"/>
    </row>
    <row r="1049" spans="1:6" ht="16.5" thickBot="1">
      <c r="A1049" s="1408"/>
      <c r="B1049" s="1408"/>
      <c r="C1049" s="626" t="s">
        <v>1647</v>
      </c>
      <c r="D1049" s="627">
        <v>3</v>
      </c>
      <c r="E1049" s="628">
        <v>151.2</v>
      </c>
      <c r="F1049" s="651"/>
    </row>
    <row r="1050" spans="1:6" ht="16.5" thickBot="1">
      <c r="A1050" s="1427"/>
      <c r="B1050" s="1427"/>
      <c r="C1050" s="626" t="s">
        <v>1648</v>
      </c>
      <c r="D1050" s="627">
        <v>1</v>
      </c>
      <c r="E1050" s="628">
        <v>25.2</v>
      </c>
      <c r="F1050" s="651"/>
    </row>
    <row r="1051" spans="1:6" ht="16.5" thickBot="1">
      <c r="A1051" s="1206" t="s">
        <v>520</v>
      </c>
      <c r="B1051" s="1207"/>
      <c r="C1051" s="1207"/>
      <c r="D1051" s="1208"/>
      <c r="E1051" s="489">
        <f>SUM(E1030:E1050)</f>
        <v>2950.9999999999995</v>
      </c>
      <c r="F1051" s="651"/>
    </row>
    <row r="1052" spans="1:6" ht="32.25" thickBot="1">
      <c r="A1052" s="264" t="s">
        <v>758</v>
      </c>
      <c r="B1052" s="264" t="s">
        <v>759</v>
      </c>
      <c r="C1052" s="633" t="s">
        <v>1642</v>
      </c>
      <c r="D1052" s="624">
        <v>1</v>
      </c>
      <c r="E1052" s="481">
        <v>850</v>
      </c>
      <c r="F1052" s="651"/>
    </row>
    <row r="1053" spans="1:6" ht="16.5" thickBot="1">
      <c r="A1053" s="1206" t="s">
        <v>520</v>
      </c>
      <c r="B1053" s="1207"/>
      <c r="C1053" s="1207"/>
      <c r="D1053" s="1208"/>
      <c r="E1053" s="632">
        <f>SUM(E1052:E1052)</f>
        <v>850</v>
      </c>
      <c r="F1053" s="651"/>
    </row>
    <row r="1054" spans="1:6" ht="32.25" thickBot="1">
      <c r="A1054" s="1407" t="s">
        <v>760</v>
      </c>
      <c r="B1054" s="1407" t="s">
        <v>761</v>
      </c>
      <c r="C1054" s="519" t="s">
        <v>1682</v>
      </c>
      <c r="D1054" s="624">
        <v>1</v>
      </c>
      <c r="E1054" s="481">
        <v>3950</v>
      </c>
      <c r="F1054" s="651"/>
    </row>
    <row r="1055" spans="1:6" ht="15.75">
      <c r="A1055" s="1408"/>
      <c r="B1055" s="1408"/>
      <c r="C1055" s="1599" t="s">
        <v>1432</v>
      </c>
      <c r="D1055" s="1601">
        <v>1</v>
      </c>
      <c r="E1055" s="1603">
        <v>1499</v>
      </c>
      <c r="F1055" s="651"/>
    </row>
    <row r="1056" spans="1:6" ht="16.5" thickBot="1">
      <c r="A1056" s="1408"/>
      <c r="B1056" s="1408"/>
      <c r="C1056" s="1600"/>
      <c r="D1056" s="1602"/>
      <c r="E1056" s="1604"/>
      <c r="F1056" s="651"/>
    </row>
    <row r="1057" spans="1:6" ht="32.25" thickBot="1">
      <c r="A1057" s="1408"/>
      <c r="B1057" s="1408"/>
      <c r="C1057" s="629" t="s">
        <v>1683</v>
      </c>
      <c r="D1057" s="630">
        <v>1</v>
      </c>
      <c r="E1057" s="631">
        <v>44.1</v>
      </c>
      <c r="F1057" s="651"/>
    </row>
    <row r="1058" spans="1:6" ht="32.25" thickBot="1">
      <c r="A1058" s="1408"/>
      <c r="B1058" s="1408"/>
      <c r="C1058" s="626" t="s">
        <v>1684</v>
      </c>
      <c r="D1058" s="627">
        <v>7</v>
      </c>
      <c r="E1058" s="628">
        <v>170.1</v>
      </c>
      <c r="F1058" s="651"/>
    </row>
    <row r="1059" spans="1:6" ht="16.5" thickBot="1">
      <c r="A1059" s="1408"/>
      <c r="B1059" s="1408"/>
      <c r="C1059" s="626" t="s">
        <v>1685</v>
      </c>
      <c r="D1059" s="627">
        <v>10</v>
      </c>
      <c r="E1059" s="628">
        <v>48.6</v>
      </c>
      <c r="F1059" s="651"/>
    </row>
    <row r="1060" spans="1:6" ht="16.5" thickBot="1">
      <c r="A1060" s="1408"/>
      <c r="B1060" s="1408"/>
      <c r="C1060" s="626" t="s">
        <v>1488</v>
      </c>
      <c r="D1060" s="627">
        <v>2</v>
      </c>
      <c r="E1060" s="628">
        <v>333</v>
      </c>
      <c r="F1060" s="651"/>
    </row>
    <row r="1061" spans="1:6" ht="16.5" thickBot="1">
      <c r="A1061" s="1408"/>
      <c r="B1061" s="1408"/>
      <c r="C1061" s="626" t="s">
        <v>1159</v>
      </c>
      <c r="D1061" s="627">
        <v>5</v>
      </c>
      <c r="E1061" s="628">
        <v>540</v>
      </c>
      <c r="F1061" s="651"/>
    </row>
    <row r="1062" spans="1:6" ht="32.25" thickBot="1">
      <c r="A1062" s="1408"/>
      <c r="B1062" s="1408"/>
      <c r="C1062" s="626" t="s">
        <v>1490</v>
      </c>
      <c r="D1062" s="627">
        <v>5</v>
      </c>
      <c r="E1062" s="628">
        <v>76.5</v>
      </c>
      <c r="F1062" s="651"/>
    </row>
    <row r="1063" spans="1:6" ht="16.5" thickBot="1">
      <c r="A1063" s="1408"/>
      <c r="B1063" s="1408"/>
      <c r="C1063" s="626" t="s">
        <v>1491</v>
      </c>
      <c r="D1063" s="627">
        <v>10</v>
      </c>
      <c r="E1063" s="628">
        <v>148.5</v>
      </c>
      <c r="F1063" s="651"/>
    </row>
    <row r="1064" spans="1:6" ht="16.5" thickBot="1">
      <c r="A1064" s="1408"/>
      <c r="B1064" s="1408"/>
      <c r="C1064" s="626" t="s">
        <v>1492</v>
      </c>
      <c r="D1064" s="627">
        <v>2</v>
      </c>
      <c r="E1064" s="628">
        <v>52.2</v>
      </c>
      <c r="F1064" s="651"/>
    </row>
    <row r="1065" spans="1:6" ht="32.25" thickBot="1">
      <c r="A1065" s="1408"/>
      <c r="B1065" s="1408"/>
      <c r="C1065" s="626" t="s">
        <v>1598</v>
      </c>
      <c r="D1065" s="627">
        <v>4</v>
      </c>
      <c r="E1065" s="628">
        <v>140.4</v>
      </c>
      <c r="F1065" s="651"/>
    </row>
    <row r="1066" spans="1:6" ht="32.25" thickBot="1">
      <c r="A1066" s="1408"/>
      <c r="B1066" s="1408"/>
      <c r="C1066" s="626" t="s">
        <v>1599</v>
      </c>
      <c r="D1066" s="627">
        <v>4</v>
      </c>
      <c r="E1066" s="628">
        <v>140.4</v>
      </c>
      <c r="F1066" s="651"/>
    </row>
    <row r="1067" spans="1:6" ht="32.25" thickBot="1">
      <c r="A1067" s="1408"/>
      <c r="B1067" s="1408"/>
      <c r="C1067" s="626" t="s">
        <v>1600</v>
      </c>
      <c r="D1067" s="627">
        <v>4</v>
      </c>
      <c r="E1067" s="628">
        <v>140.4</v>
      </c>
      <c r="F1067" s="651"/>
    </row>
    <row r="1068" spans="1:6" ht="32.25" thickBot="1">
      <c r="A1068" s="1408"/>
      <c r="B1068" s="1408"/>
      <c r="C1068" s="626" t="s">
        <v>1601</v>
      </c>
      <c r="D1068" s="627">
        <v>4</v>
      </c>
      <c r="E1068" s="628">
        <v>140.4</v>
      </c>
      <c r="F1068" s="651"/>
    </row>
    <row r="1069" spans="1:6" ht="32.25" thickBot="1">
      <c r="A1069" s="1408"/>
      <c r="B1069" s="1408"/>
      <c r="C1069" s="626" t="s">
        <v>1602</v>
      </c>
      <c r="D1069" s="627">
        <v>8</v>
      </c>
      <c r="E1069" s="628">
        <v>280.8</v>
      </c>
      <c r="F1069" s="651"/>
    </row>
    <row r="1070" spans="1:6" ht="32.25" thickBot="1">
      <c r="A1070" s="1408"/>
      <c r="B1070" s="1408"/>
      <c r="C1070" s="626" t="s">
        <v>1604</v>
      </c>
      <c r="D1070" s="627">
        <v>3</v>
      </c>
      <c r="E1070" s="628">
        <v>105.3</v>
      </c>
      <c r="F1070" s="651"/>
    </row>
    <row r="1071" spans="1:6" ht="32.25" thickBot="1">
      <c r="A1071" s="1408"/>
      <c r="B1071" s="1408"/>
      <c r="C1071" s="626" t="s">
        <v>1605</v>
      </c>
      <c r="D1071" s="627">
        <v>8</v>
      </c>
      <c r="E1071" s="628">
        <v>280.8</v>
      </c>
      <c r="F1071" s="651"/>
    </row>
    <row r="1072" spans="1:6" ht="32.25" thickBot="1">
      <c r="A1072" s="1408"/>
      <c r="B1072" s="1408"/>
      <c r="C1072" s="626" t="s">
        <v>1606</v>
      </c>
      <c r="D1072" s="627">
        <v>4</v>
      </c>
      <c r="E1072" s="628">
        <v>140.8</v>
      </c>
      <c r="F1072" s="651"/>
    </row>
    <row r="1073" spans="1:6" ht="32.25" thickBot="1">
      <c r="A1073" s="1408"/>
      <c r="B1073" s="1408"/>
      <c r="C1073" s="626" t="s">
        <v>1686</v>
      </c>
      <c r="D1073" s="627">
        <v>4</v>
      </c>
      <c r="E1073" s="628">
        <v>158.4</v>
      </c>
      <c r="F1073" s="651"/>
    </row>
    <row r="1074" spans="1:6" ht="32.25" thickBot="1">
      <c r="A1074" s="1408"/>
      <c r="B1074" s="1408"/>
      <c r="C1074" s="626" t="s">
        <v>1639</v>
      </c>
      <c r="D1074" s="627">
        <v>4</v>
      </c>
      <c r="E1074" s="628">
        <v>158.4</v>
      </c>
      <c r="F1074" s="651"/>
    </row>
    <row r="1075" spans="1:6" ht="16.5" thickBot="1">
      <c r="A1075" s="1408"/>
      <c r="B1075" s="1408"/>
      <c r="C1075" s="626" t="s">
        <v>1493</v>
      </c>
      <c r="D1075" s="627">
        <v>2</v>
      </c>
      <c r="E1075" s="628">
        <v>142.2</v>
      </c>
      <c r="F1075" s="651"/>
    </row>
    <row r="1076" spans="1:6" ht="16.5" thickBot="1">
      <c r="A1076" s="1408"/>
      <c r="B1076" s="1408"/>
      <c r="C1076" s="626" t="s">
        <v>1679</v>
      </c>
      <c r="D1076" s="627">
        <v>2</v>
      </c>
      <c r="E1076" s="628">
        <v>176.4</v>
      </c>
      <c r="F1076" s="651"/>
    </row>
    <row r="1077" spans="1:6" ht="16.5" thickBot="1">
      <c r="A1077" s="1408"/>
      <c r="B1077" s="1408"/>
      <c r="C1077" s="626" t="s">
        <v>1494</v>
      </c>
      <c r="D1077" s="627">
        <v>1</v>
      </c>
      <c r="E1077" s="628">
        <v>82.8</v>
      </c>
      <c r="F1077" s="650"/>
    </row>
    <row r="1078" spans="1:6" ht="16.5" thickBot="1">
      <c r="A1078" s="1408"/>
      <c r="B1078" s="1408"/>
      <c r="C1078" s="626" t="s">
        <v>1495</v>
      </c>
      <c r="D1078" s="627">
        <v>1</v>
      </c>
      <c r="E1078" s="628">
        <v>46.8</v>
      </c>
      <c r="F1078" s="650"/>
    </row>
    <row r="1079" spans="1:6" ht="16.5" thickBot="1">
      <c r="A1079" s="1408"/>
      <c r="B1079" s="1408"/>
      <c r="C1079" s="626" t="s">
        <v>1494</v>
      </c>
      <c r="D1079" s="627">
        <v>1</v>
      </c>
      <c r="E1079" s="628">
        <v>82.8</v>
      </c>
      <c r="F1079" s="650"/>
    </row>
    <row r="1080" spans="1:6" ht="16.5" thickBot="1">
      <c r="A1080" s="1408"/>
      <c r="B1080" s="1408"/>
      <c r="C1080" s="626" t="s">
        <v>1494</v>
      </c>
      <c r="D1080" s="627">
        <v>1</v>
      </c>
      <c r="E1080" s="628">
        <v>61.2</v>
      </c>
      <c r="F1080" s="650"/>
    </row>
    <row r="1081" spans="1:6" ht="16.5" thickBot="1">
      <c r="A1081" s="1408"/>
      <c r="B1081" s="1408"/>
      <c r="C1081" s="626" t="s">
        <v>1488</v>
      </c>
      <c r="D1081" s="627">
        <v>1</v>
      </c>
      <c r="E1081" s="628">
        <v>135</v>
      </c>
      <c r="F1081" s="650"/>
    </row>
    <row r="1082" spans="1:6" ht="48" thickBot="1">
      <c r="A1082" s="1408"/>
      <c r="B1082" s="1408"/>
      <c r="C1082" s="626" t="s">
        <v>1603</v>
      </c>
      <c r="D1082" s="627">
        <v>4</v>
      </c>
      <c r="E1082" s="628">
        <v>140.8</v>
      </c>
      <c r="F1082" s="650"/>
    </row>
    <row r="1083" spans="1:6" ht="32.25" thickBot="1">
      <c r="A1083" s="1408"/>
      <c r="B1083" s="1408"/>
      <c r="C1083" s="626" t="s">
        <v>1496</v>
      </c>
      <c r="D1083" s="627">
        <v>4</v>
      </c>
      <c r="E1083" s="628">
        <v>158.4</v>
      </c>
      <c r="F1083" s="650"/>
    </row>
    <row r="1084" spans="1:6" ht="32.25" thickBot="1">
      <c r="A1084" s="1408"/>
      <c r="B1084" s="1408"/>
      <c r="C1084" s="626" t="s">
        <v>1687</v>
      </c>
      <c r="D1084" s="627">
        <v>4</v>
      </c>
      <c r="E1084" s="628">
        <v>158.4</v>
      </c>
      <c r="F1084" s="650"/>
    </row>
    <row r="1085" spans="1:6" ht="32.25" thickBot="1">
      <c r="A1085" s="1408"/>
      <c r="B1085" s="1408"/>
      <c r="C1085" s="626" t="s">
        <v>1497</v>
      </c>
      <c r="D1085" s="627">
        <v>4</v>
      </c>
      <c r="E1085" s="628">
        <v>158.4</v>
      </c>
      <c r="F1085" s="650"/>
    </row>
    <row r="1086" spans="1:6" ht="32.25" thickBot="1">
      <c r="A1086" s="1408"/>
      <c r="B1086" s="1408"/>
      <c r="C1086" s="626" t="s">
        <v>1498</v>
      </c>
      <c r="D1086" s="627">
        <v>4</v>
      </c>
      <c r="E1086" s="628">
        <v>158.4</v>
      </c>
      <c r="F1086" s="650"/>
    </row>
    <row r="1087" spans="1:6" ht="32.25" thickBot="1">
      <c r="A1087" s="1408"/>
      <c r="B1087" s="1408"/>
      <c r="C1087" s="626" t="s">
        <v>1499</v>
      </c>
      <c r="D1087" s="627">
        <v>4</v>
      </c>
      <c r="E1087" s="628">
        <v>158.4</v>
      </c>
      <c r="F1087" s="650"/>
    </row>
    <row r="1088" spans="1:6" ht="32.25" thickBot="1">
      <c r="A1088" s="1408"/>
      <c r="B1088" s="1408"/>
      <c r="C1088" s="626" t="s">
        <v>1688</v>
      </c>
      <c r="D1088" s="627">
        <v>3</v>
      </c>
      <c r="E1088" s="628">
        <v>132.3</v>
      </c>
      <c r="F1088" s="650"/>
    </row>
    <row r="1089" spans="1:6" ht="16.5" thickBot="1">
      <c r="A1089" s="1408"/>
      <c r="B1089" s="1408"/>
      <c r="C1089" s="626" t="s">
        <v>1677</v>
      </c>
      <c r="D1089" s="627">
        <v>1</v>
      </c>
      <c r="E1089" s="628">
        <v>53.1</v>
      </c>
      <c r="F1089" s="650"/>
    </row>
    <row r="1090" spans="1:6" ht="16.5" thickBot="1">
      <c r="A1090" s="1408"/>
      <c r="B1090" s="1408"/>
      <c r="C1090" s="626" t="s">
        <v>1500</v>
      </c>
      <c r="D1090" s="627">
        <v>2</v>
      </c>
      <c r="E1090" s="628">
        <v>176.4</v>
      </c>
      <c r="F1090" s="650"/>
    </row>
    <row r="1091" spans="1:6" ht="16.5" thickBot="1">
      <c r="A1091" s="1408"/>
      <c r="B1091" s="1408"/>
      <c r="C1091" s="626" t="s">
        <v>1621</v>
      </c>
      <c r="D1091" s="627">
        <v>2</v>
      </c>
      <c r="E1091" s="628">
        <v>176.4</v>
      </c>
      <c r="F1091" s="650"/>
    </row>
    <row r="1092" spans="1:6" ht="16.5" thickBot="1">
      <c r="A1092" s="1427"/>
      <c r="B1092" s="1427"/>
      <c r="C1092" s="626" t="s">
        <v>1488</v>
      </c>
      <c r="D1092" s="627">
        <v>1</v>
      </c>
      <c r="E1092" s="628">
        <v>116.1</v>
      </c>
      <c r="F1092" s="650"/>
    </row>
    <row r="1093" spans="1:6" ht="16.5" thickBot="1">
      <c r="A1093" s="1206" t="s">
        <v>520</v>
      </c>
      <c r="B1093" s="1207"/>
      <c r="C1093" s="1207"/>
      <c r="D1093" s="1208"/>
      <c r="E1093" s="632">
        <f>SUM(E1054:E1092)</f>
        <v>10862.399999999994</v>
      </c>
      <c r="F1093" s="650"/>
    </row>
    <row r="1094" spans="1:6" ht="16.5" thickBot="1">
      <c r="A1094" s="1407" t="s">
        <v>1689</v>
      </c>
      <c r="B1094" s="1407" t="s">
        <v>761</v>
      </c>
      <c r="C1094" s="633" t="s">
        <v>1631</v>
      </c>
      <c r="D1094" s="624">
        <v>1</v>
      </c>
      <c r="E1094" s="481">
        <v>450</v>
      </c>
      <c r="F1094" s="652"/>
    </row>
    <row r="1095" spans="1:6" ht="16.5" thickBot="1">
      <c r="A1095" s="1408"/>
      <c r="B1095" s="1408"/>
      <c r="C1095" s="634" t="s">
        <v>1632</v>
      </c>
      <c r="D1095" s="624">
        <v>1</v>
      </c>
      <c r="E1095" s="645">
        <v>300</v>
      </c>
      <c r="F1095" s="653"/>
    </row>
    <row r="1096" spans="1:6" ht="15.75">
      <c r="A1096" s="1408"/>
      <c r="B1096" s="1408"/>
      <c r="C1096" s="1599" t="s">
        <v>1432</v>
      </c>
      <c r="D1096" s="1601">
        <v>2</v>
      </c>
      <c r="E1096" s="1603">
        <v>1998</v>
      </c>
      <c r="F1096" s="654"/>
    </row>
    <row r="1097" spans="1:6" ht="16.5" thickBot="1">
      <c r="A1097" s="1408"/>
      <c r="B1097" s="1408"/>
      <c r="C1097" s="1600"/>
      <c r="D1097" s="1602"/>
      <c r="E1097" s="1604"/>
      <c r="F1097" s="654"/>
    </row>
    <row r="1098" spans="1:6" ht="16.5" thickBot="1">
      <c r="A1098" s="1408"/>
      <c r="B1098" s="1408"/>
      <c r="C1098" s="626" t="s">
        <v>1433</v>
      </c>
      <c r="D1098" s="627">
        <v>1</v>
      </c>
      <c r="E1098" s="628">
        <v>99</v>
      </c>
      <c r="F1098" s="654"/>
    </row>
    <row r="1099" spans="1:6" ht="32.25" thickBot="1">
      <c r="A1099" s="1408"/>
      <c r="B1099" s="1408"/>
      <c r="C1099" s="629" t="s">
        <v>1683</v>
      </c>
      <c r="D1099" s="630">
        <v>2</v>
      </c>
      <c r="E1099" s="631">
        <v>100.8</v>
      </c>
      <c r="F1099" s="654"/>
    </row>
    <row r="1100" spans="1:6" ht="16.5" thickBot="1">
      <c r="A1100" s="1408"/>
      <c r="B1100" s="1408"/>
      <c r="C1100" s="626" t="s">
        <v>1487</v>
      </c>
      <c r="D1100" s="627">
        <v>10</v>
      </c>
      <c r="E1100" s="628">
        <v>64.8</v>
      </c>
      <c r="F1100" s="654"/>
    </row>
    <row r="1101" spans="1:6" ht="16.5" thickBot="1">
      <c r="A1101" s="1408"/>
      <c r="B1101" s="1408"/>
      <c r="C1101" s="626" t="s">
        <v>1488</v>
      </c>
      <c r="D1101" s="627">
        <v>4</v>
      </c>
      <c r="E1101" s="628">
        <v>432</v>
      </c>
      <c r="F1101" s="654"/>
    </row>
    <row r="1102" spans="1:6" ht="16.5" thickBot="1">
      <c r="A1102" s="1408"/>
      <c r="B1102" s="1408"/>
      <c r="C1102" s="626" t="s">
        <v>1690</v>
      </c>
      <c r="D1102" s="627">
        <v>2</v>
      </c>
      <c r="E1102" s="628">
        <v>106.2</v>
      </c>
      <c r="F1102" s="654"/>
    </row>
    <row r="1103" spans="1:6" ht="16.5" thickBot="1">
      <c r="A1103" s="1408"/>
      <c r="B1103" s="1408"/>
      <c r="C1103" s="626" t="s">
        <v>1491</v>
      </c>
      <c r="D1103" s="627">
        <v>5</v>
      </c>
      <c r="E1103" s="628">
        <v>74.25</v>
      </c>
      <c r="F1103" s="654"/>
    </row>
    <row r="1104" spans="1:6" ht="16.5" thickBot="1">
      <c r="A1104" s="1408"/>
      <c r="B1104" s="1408"/>
      <c r="C1104" s="626" t="s">
        <v>1492</v>
      </c>
      <c r="D1104" s="627">
        <v>2</v>
      </c>
      <c r="E1104" s="628">
        <v>70.2</v>
      </c>
      <c r="F1104" s="654"/>
    </row>
    <row r="1105" spans="1:6" ht="16.5" thickBot="1">
      <c r="A1105" s="1408"/>
      <c r="B1105" s="1408"/>
      <c r="C1105" s="626" t="s">
        <v>1493</v>
      </c>
      <c r="D1105" s="627">
        <v>2</v>
      </c>
      <c r="E1105" s="628">
        <v>142.2</v>
      </c>
      <c r="F1105" s="654"/>
    </row>
    <row r="1106" spans="1:6" ht="16.5" thickBot="1">
      <c r="A1106" s="1408"/>
      <c r="B1106" s="1408"/>
      <c r="C1106" s="626" t="s">
        <v>1494</v>
      </c>
      <c r="D1106" s="627">
        <v>2</v>
      </c>
      <c r="E1106" s="628">
        <v>165.6</v>
      </c>
      <c r="F1106" s="654"/>
    </row>
    <row r="1107" spans="1:6" ht="16.5" thickBot="1">
      <c r="A1107" s="1408"/>
      <c r="B1107" s="1408"/>
      <c r="C1107" s="626" t="s">
        <v>1495</v>
      </c>
      <c r="D1107" s="627">
        <v>1</v>
      </c>
      <c r="E1107" s="628">
        <v>50.4</v>
      </c>
      <c r="F1107" s="654"/>
    </row>
    <row r="1108" spans="1:6" ht="16.5" thickBot="1">
      <c r="A1108" s="1408"/>
      <c r="B1108" s="1408"/>
      <c r="C1108" s="626" t="s">
        <v>1494</v>
      </c>
      <c r="D1108" s="627">
        <v>1</v>
      </c>
      <c r="E1108" s="628">
        <v>82.8</v>
      </c>
      <c r="F1108" s="654"/>
    </row>
    <row r="1109" spans="1:6" ht="16.5" thickBot="1">
      <c r="A1109" s="1408"/>
      <c r="B1109" s="1408"/>
      <c r="C1109" s="626" t="s">
        <v>1494</v>
      </c>
      <c r="D1109" s="627">
        <v>1</v>
      </c>
      <c r="E1109" s="628">
        <v>61.2</v>
      </c>
      <c r="F1109" s="654"/>
    </row>
    <row r="1110" spans="1:6" ht="32.25" thickBot="1">
      <c r="A1110" s="1408"/>
      <c r="B1110" s="1408"/>
      <c r="C1110" s="626" t="s">
        <v>1496</v>
      </c>
      <c r="D1110" s="627">
        <v>1</v>
      </c>
      <c r="E1110" s="628">
        <v>39.6</v>
      </c>
      <c r="F1110" s="654"/>
    </row>
    <row r="1111" spans="1:6" ht="32.25" thickBot="1">
      <c r="A1111" s="1408"/>
      <c r="B1111" s="1408"/>
      <c r="C1111" s="626" t="s">
        <v>1497</v>
      </c>
      <c r="D1111" s="627">
        <v>2</v>
      </c>
      <c r="E1111" s="628">
        <v>79.2</v>
      </c>
      <c r="F1111" s="654"/>
    </row>
    <row r="1112" spans="1:6" ht="32.25" thickBot="1">
      <c r="A1112" s="1408"/>
      <c r="B1112" s="1408"/>
      <c r="C1112" s="626" t="s">
        <v>1498</v>
      </c>
      <c r="D1112" s="627">
        <v>1</v>
      </c>
      <c r="E1112" s="628">
        <v>39.6</v>
      </c>
      <c r="F1112" s="654"/>
    </row>
    <row r="1113" spans="1:6" ht="32.25" thickBot="1">
      <c r="A1113" s="1408"/>
      <c r="B1113" s="1408"/>
      <c r="C1113" s="626" t="s">
        <v>1499</v>
      </c>
      <c r="D1113" s="627">
        <v>2</v>
      </c>
      <c r="E1113" s="628">
        <v>79.2</v>
      </c>
      <c r="F1113" s="654"/>
    </row>
    <row r="1114" spans="1:6" ht="32.25" thickBot="1">
      <c r="A1114" s="1408"/>
      <c r="B1114" s="1408"/>
      <c r="C1114" s="626" t="s">
        <v>1503</v>
      </c>
      <c r="D1114" s="627">
        <v>3</v>
      </c>
      <c r="E1114" s="628">
        <v>118.8</v>
      </c>
      <c r="F1114" s="654"/>
    </row>
    <row r="1115" spans="1:6" ht="16.5" thickBot="1">
      <c r="A1115" s="1408"/>
      <c r="B1115" s="1408"/>
      <c r="C1115" s="626" t="s">
        <v>1621</v>
      </c>
      <c r="D1115" s="627">
        <v>1</v>
      </c>
      <c r="E1115" s="628">
        <v>88.2</v>
      </c>
      <c r="F1115" s="654"/>
    </row>
    <row r="1116" spans="1:6" ht="32.25" thickBot="1">
      <c r="A1116" s="1408"/>
      <c r="B1116" s="1408"/>
      <c r="C1116" s="626" t="s">
        <v>1606</v>
      </c>
      <c r="D1116" s="627">
        <v>2</v>
      </c>
      <c r="E1116" s="628">
        <v>70.2</v>
      </c>
      <c r="F1116" s="654"/>
    </row>
    <row r="1117" spans="1:6" ht="32.25" thickBot="1">
      <c r="A1117" s="1408"/>
      <c r="B1117" s="1408"/>
      <c r="C1117" s="626" t="s">
        <v>1598</v>
      </c>
      <c r="D1117" s="627">
        <v>2</v>
      </c>
      <c r="E1117" s="628">
        <v>70.2</v>
      </c>
      <c r="F1117" s="654"/>
    </row>
    <row r="1118" spans="1:6" ht="32.25" thickBot="1">
      <c r="A1118" s="1408"/>
      <c r="B1118" s="1408"/>
      <c r="C1118" s="626" t="s">
        <v>1601</v>
      </c>
      <c r="D1118" s="627">
        <v>2</v>
      </c>
      <c r="E1118" s="628">
        <v>70.2</v>
      </c>
      <c r="F1118" s="654"/>
    </row>
    <row r="1119" spans="1:6" ht="32.25" thickBot="1">
      <c r="A1119" s="1408"/>
      <c r="B1119" s="1408"/>
      <c r="C1119" s="626" t="s">
        <v>1605</v>
      </c>
      <c r="D1119" s="627">
        <v>1</v>
      </c>
      <c r="E1119" s="628">
        <v>35.1</v>
      </c>
      <c r="F1119" s="654"/>
    </row>
    <row r="1120" spans="1:6" ht="16.5" thickBot="1">
      <c r="A1120" s="1408"/>
      <c r="B1120" s="1408"/>
      <c r="C1120" s="626" t="s">
        <v>1647</v>
      </c>
      <c r="D1120" s="627">
        <v>5</v>
      </c>
      <c r="E1120" s="628">
        <v>252</v>
      </c>
      <c r="F1120" s="654"/>
    </row>
    <row r="1121" spans="1:6" ht="16.5" thickBot="1">
      <c r="A1121" s="1427"/>
      <c r="B1121" s="1427"/>
      <c r="C1121" s="626" t="s">
        <v>1691</v>
      </c>
      <c r="D1121" s="627">
        <v>1</v>
      </c>
      <c r="E1121" s="628">
        <v>32.4</v>
      </c>
      <c r="F1121" s="654"/>
    </row>
    <row r="1122" spans="1:6" ht="16.5" thickBot="1">
      <c r="A1122" s="1206" t="s">
        <v>520</v>
      </c>
      <c r="B1122" s="1207"/>
      <c r="C1122" s="1207"/>
      <c r="D1122" s="1208"/>
      <c r="E1122" s="632">
        <f>SUM(E1094:E1121)</f>
        <v>5172.15</v>
      </c>
      <c r="F1122" s="654"/>
    </row>
    <row r="1123" spans="1:6" ht="16.5" thickBot="1">
      <c r="A1123" s="1407" t="s">
        <v>767</v>
      </c>
      <c r="B1123" s="1407" t="s">
        <v>761</v>
      </c>
      <c r="C1123" s="633" t="s">
        <v>1692</v>
      </c>
      <c r="D1123" s="624">
        <v>1</v>
      </c>
      <c r="E1123" s="481">
        <v>3650</v>
      </c>
      <c r="F1123" s="654"/>
    </row>
    <row r="1124" spans="1:6" ht="15.75">
      <c r="A1124" s="1408"/>
      <c r="B1124" s="1408"/>
      <c r="C1124" s="1599" t="s">
        <v>1512</v>
      </c>
      <c r="D1124" s="1601">
        <v>1</v>
      </c>
      <c r="E1124" s="1603">
        <v>99</v>
      </c>
      <c r="F1124" s="654"/>
    </row>
    <row r="1125" spans="1:6" ht="16.5" thickBot="1">
      <c r="A1125" s="1408"/>
      <c r="B1125" s="1408"/>
      <c r="C1125" s="1600"/>
      <c r="D1125" s="1602"/>
      <c r="E1125" s="1604"/>
      <c r="F1125" s="654"/>
    </row>
    <row r="1126" spans="1:6" ht="15.75">
      <c r="A1126" s="1408"/>
      <c r="B1126" s="1408"/>
      <c r="C1126" s="1599" t="s">
        <v>1432</v>
      </c>
      <c r="D1126" s="1607">
        <v>1</v>
      </c>
      <c r="E1126" s="1603">
        <v>1499</v>
      </c>
      <c r="F1126" s="654"/>
    </row>
    <row r="1127" spans="1:6" ht="16.5" thickBot="1">
      <c r="A1127" s="1408"/>
      <c r="B1127" s="1408"/>
      <c r="C1127" s="1600"/>
      <c r="D1127" s="1608"/>
      <c r="E1127" s="1604"/>
      <c r="F1127" s="654"/>
    </row>
    <row r="1128" spans="1:6" ht="32.25" thickBot="1">
      <c r="A1128" s="1408"/>
      <c r="B1128" s="1408"/>
      <c r="C1128" s="629" t="s">
        <v>1683</v>
      </c>
      <c r="D1128" s="630">
        <v>2</v>
      </c>
      <c r="E1128" s="631">
        <v>88.2</v>
      </c>
      <c r="F1128" s="654"/>
    </row>
    <row r="1129" spans="1:6" ht="16.5" thickBot="1">
      <c r="A1129" s="1408"/>
      <c r="B1129" s="1408"/>
      <c r="C1129" s="626" t="s">
        <v>1693</v>
      </c>
      <c r="D1129" s="627">
        <v>2</v>
      </c>
      <c r="E1129" s="628">
        <v>82.8</v>
      </c>
      <c r="F1129" s="654"/>
    </row>
    <row r="1130" spans="1:6" ht="16.5" thickBot="1">
      <c r="A1130" s="1408"/>
      <c r="B1130" s="1408"/>
      <c r="C1130" s="626" t="s">
        <v>1487</v>
      </c>
      <c r="D1130" s="627">
        <v>10</v>
      </c>
      <c r="E1130" s="628">
        <v>64.8</v>
      </c>
      <c r="F1130" s="652"/>
    </row>
    <row r="1131" spans="1:6" ht="16.5" thickBot="1">
      <c r="A1131" s="1408"/>
      <c r="B1131" s="1408"/>
      <c r="C1131" s="626" t="s">
        <v>1488</v>
      </c>
      <c r="D1131" s="627">
        <v>4</v>
      </c>
      <c r="E1131" s="628">
        <v>630</v>
      </c>
      <c r="F1131" s="654"/>
    </row>
    <row r="1132" spans="1:6" ht="16.5" thickBot="1">
      <c r="A1132" s="1408"/>
      <c r="B1132" s="1408"/>
      <c r="C1132" s="626" t="s">
        <v>1492</v>
      </c>
      <c r="D1132" s="627">
        <v>5</v>
      </c>
      <c r="E1132" s="628">
        <v>175.5</v>
      </c>
      <c r="F1132" s="654"/>
    </row>
    <row r="1133" spans="1:6" ht="32.25" thickBot="1">
      <c r="A1133" s="1408"/>
      <c r="B1133" s="1408"/>
      <c r="C1133" s="626" t="s">
        <v>1694</v>
      </c>
      <c r="D1133" s="627">
        <v>5</v>
      </c>
      <c r="E1133" s="628">
        <v>76.5</v>
      </c>
      <c r="F1133" s="654"/>
    </row>
    <row r="1134" spans="1:6" ht="16.5" thickBot="1">
      <c r="A1134" s="1408"/>
      <c r="B1134" s="1408"/>
      <c r="C1134" s="626" t="s">
        <v>1506</v>
      </c>
      <c r="D1134" s="627">
        <v>5</v>
      </c>
      <c r="E1134" s="628">
        <v>252</v>
      </c>
      <c r="F1134" s="654"/>
    </row>
    <row r="1135" spans="1:6" ht="16.5" thickBot="1">
      <c r="A1135" s="1408"/>
      <c r="B1135" s="1408"/>
      <c r="C1135" s="626" t="s">
        <v>1494</v>
      </c>
      <c r="D1135" s="627">
        <v>2</v>
      </c>
      <c r="E1135" s="628">
        <v>165.6</v>
      </c>
      <c r="F1135" s="654"/>
    </row>
    <row r="1136" spans="1:6" ht="16.5" thickBot="1">
      <c r="A1136" s="1408"/>
      <c r="B1136" s="1408"/>
      <c r="C1136" s="626" t="s">
        <v>1695</v>
      </c>
      <c r="D1136" s="627">
        <v>2</v>
      </c>
      <c r="E1136" s="628">
        <v>100.8</v>
      </c>
      <c r="F1136" s="654"/>
    </row>
    <row r="1137" spans="1:6" ht="16.5" thickBot="1">
      <c r="A1137" s="1408"/>
      <c r="B1137" s="1408"/>
      <c r="C1137" s="626" t="s">
        <v>1679</v>
      </c>
      <c r="D1137" s="627">
        <v>1</v>
      </c>
      <c r="E1137" s="628">
        <v>88.2</v>
      </c>
      <c r="F1137" s="652"/>
    </row>
    <row r="1138" spans="1:6" ht="16.5" thickBot="1">
      <c r="A1138" s="1408"/>
      <c r="B1138" s="1408"/>
      <c r="C1138" s="626" t="s">
        <v>1696</v>
      </c>
      <c r="D1138" s="627">
        <v>1</v>
      </c>
      <c r="E1138" s="628">
        <v>88.2</v>
      </c>
      <c r="F1138" s="653"/>
    </row>
    <row r="1139" spans="1:6" ht="16.5" thickBot="1">
      <c r="A1139" s="1408"/>
      <c r="B1139" s="1408"/>
      <c r="C1139" s="626" t="s">
        <v>1614</v>
      </c>
      <c r="D1139" s="627">
        <v>5</v>
      </c>
      <c r="E1139" s="628">
        <v>74.25</v>
      </c>
      <c r="F1139" s="653"/>
    </row>
    <row r="1140" spans="1:6" ht="16.5" thickBot="1">
      <c r="A1140" s="1427"/>
      <c r="B1140" s="1427"/>
      <c r="C1140" s="626" t="s">
        <v>1159</v>
      </c>
      <c r="D1140" s="627">
        <v>3</v>
      </c>
      <c r="E1140" s="628">
        <v>170.1</v>
      </c>
      <c r="F1140" s="653"/>
    </row>
    <row r="1141" spans="1:6" ht="16.5" thickBot="1">
      <c r="A1141" s="1206" t="s">
        <v>520</v>
      </c>
      <c r="B1141" s="1207"/>
      <c r="C1141" s="1207"/>
      <c r="D1141" s="1208"/>
      <c r="E1141" s="632">
        <f>SUM(E1123:E1140)</f>
        <v>7304.950000000001</v>
      </c>
      <c r="F1141" s="653"/>
    </row>
    <row r="1142" spans="1:6" ht="16.5" thickBot="1">
      <c r="A1142" s="1407" t="s">
        <v>768</v>
      </c>
      <c r="B1142" s="1407" t="s">
        <v>769</v>
      </c>
      <c r="C1142" s="633" t="s">
        <v>1692</v>
      </c>
      <c r="D1142" s="624">
        <v>1</v>
      </c>
      <c r="E1142" s="481">
        <v>3950</v>
      </c>
      <c r="F1142" s="653"/>
    </row>
    <row r="1143" spans="1:6" ht="32.25" thickBot="1">
      <c r="A1143" s="1408"/>
      <c r="B1143" s="1408"/>
      <c r="C1143" s="629" t="s">
        <v>1697</v>
      </c>
      <c r="D1143" s="630">
        <v>1</v>
      </c>
      <c r="E1143" s="631">
        <v>13200</v>
      </c>
      <c r="F1143" s="653"/>
    </row>
    <row r="1144" spans="1:6" ht="63.75" thickBot="1">
      <c r="A1144" s="1408"/>
      <c r="B1144" s="1408"/>
      <c r="C1144" s="626" t="s">
        <v>1698</v>
      </c>
      <c r="D1144" s="627">
        <v>1</v>
      </c>
      <c r="E1144" s="628">
        <v>3990</v>
      </c>
      <c r="F1144" s="653"/>
    </row>
    <row r="1145" spans="1:6" ht="32.25" thickBot="1">
      <c r="A1145" s="1408"/>
      <c r="B1145" s="1408"/>
      <c r="C1145" s="626" t="s">
        <v>1699</v>
      </c>
      <c r="D1145" s="627">
        <v>1</v>
      </c>
      <c r="E1145" s="628">
        <v>150</v>
      </c>
      <c r="F1145" s="652"/>
    </row>
    <row r="1146" spans="1:6" ht="63.75" thickBot="1">
      <c r="A1146" s="1408"/>
      <c r="B1146" s="1408"/>
      <c r="C1146" s="626" t="s">
        <v>1700</v>
      </c>
      <c r="D1146" s="627">
        <v>1</v>
      </c>
      <c r="E1146" s="628">
        <v>150</v>
      </c>
      <c r="F1146" s="652"/>
    </row>
    <row r="1147" spans="1:6" ht="15.75">
      <c r="A1147" s="1408"/>
      <c r="B1147" s="1408"/>
      <c r="C1147" s="1599" t="s">
        <v>1512</v>
      </c>
      <c r="D1147" s="1601">
        <v>1</v>
      </c>
      <c r="E1147" s="1603">
        <v>99</v>
      </c>
      <c r="F1147" s="652"/>
    </row>
    <row r="1148" spans="1:6" ht="16.5" thickBot="1">
      <c r="A1148" s="1408"/>
      <c r="B1148" s="1408"/>
      <c r="C1148" s="1600"/>
      <c r="D1148" s="1602"/>
      <c r="E1148" s="1604"/>
      <c r="F1148" s="652"/>
    </row>
    <row r="1149" spans="1:6" ht="15.75">
      <c r="A1149" s="1408"/>
      <c r="B1149" s="1408"/>
      <c r="C1149" s="1599" t="s">
        <v>1432</v>
      </c>
      <c r="D1149" s="1607">
        <v>1</v>
      </c>
      <c r="E1149" s="1603">
        <v>1499</v>
      </c>
      <c r="F1149" s="655"/>
    </row>
    <row r="1150" spans="1:6" ht="16.5" thickBot="1">
      <c r="A1150" s="1408"/>
      <c r="B1150" s="1408"/>
      <c r="C1150" s="1600"/>
      <c r="D1150" s="1608"/>
      <c r="E1150" s="1604"/>
      <c r="F1150" s="655"/>
    </row>
    <row r="1151" spans="1:6" ht="15.75">
      <c r="A1151" s="1408"/>
      <c r="B1151" s="1408"/>
      <c r="C1151" s="1599" t="s">
        <v>1432</v>
      </c>
      <c r="D1151" s="1607">
        <v>1</v>
      </c>
      <c r="E1151" s="1603">
        <v>2640</v>
      </c>
      <c r="F1151" s="655"/>
    </row>
    <row r="1152" spans="1:6" ht="16.5" thickBot="1">
      <c r="A1152" s="1408"/>
      <c r="B1152" s="1408"/>
      <c r="C1152" s="1600"/>
      <c r="D1152" s="1608"/>
      <c r="E1152" s="1604"/>
      <c r="F1152" s="655"/>
    </row>
    <row r="1153" spans="1:6" ht="32.25" thickBot="1">
      <c r="A1153" s="1408"/>
      <c r="B1153" s="1408"/>
      <c r="C1153" s="629" t="s">
        <v>1434</v>
      </c>
      <c r="D1153" s="630">
        <v>1</v>
      </c>
      <c r="E1153" s="631">
        <v>220</v>
      </c>
      <c r="F1153" s="655"/>
    </row>
    <row r="1154" spans="1:6" ht="32.25" thickBot="1">
      <c r="A1154" s="1408"/>
      <c r="B1154" s="1408"/>
      <c r="C1154" s="626" t="s">
        <v>1701</v>
      </c>
      <c r="D1154" s="627">
        <v>1</v>
      </c>
      <c r="E1154" s="628">
        <v>220</v>
      </c>
      <c r="F1154" s="655"/>
    </row>
    <row r="1155" spans="1:6" ht="32.25" thickBot="1">
      <c r="A1155" s="1408"/>
      <c r="B1155" s="1408"/>
      <c r="C1155" s="626" t="s">
        <v>1513</v>
      </c>
      <c r="D1155" s="627">
        <v>1</v>
      </c>
      <c r="E1155" s="628">
        <v>340</v>
      </c>
      <c r="F1155" s="655"/>
    </row>
    <row r="1156" spans="1:6" ht="32.25" thickBot="1">
      <c r="A1156" s="1408"/>
      <c r="B1156" s="1408"/>
      <c r="C1156" s="626" t="s">
        <v>1435</v>
      </c>
      <c r="D1156" s="627">
        <v>1</v>
      </c>
      <c r="E1156" s="628">
        <v>300</v>
      </c>
      <c r="F1156" s="655"/>
    </row>
    <row r="1157" spans="1:6" ht="32.25" thickBot="1">
      <c r="A1157" s="1408"/>
      <c r="B1157" s="1408"/>
      <c r="C1157" s="626" t="s">
        <v>1702</v>
      </c>
      <c r="D1157" s="627">
        <v>1</v>
      </c>
      <c r="E1157" s="628">
        <v>200</v>
      </c>
      <c r="F1157" s="655"/>
    </row>
    <row r="1158" spans="1:6" ht="32.25" thickBot="1">
      <c r="A1158" s="1408"/>
      <c r="B1158" s="1408"/>
      <c r="C1158" s="626" t="s">
        <v>1703</v>
      </c>
      <c r="D1158" s="627">
        <v>1</v>
      </c>
      <c r="E1158" s="628">
        <v>195</v>
      </c>
      <c r="F1158" s="655"/>
    </row>
    <row r="1159" spans="1:6" ht="32.25" thickBot="1">
      <c r="A1159" s="1408"/>
      <c r="B1159" s="1408"/>
      <c r="C1159" s="626" t="s">
        <v>1704</v>
      </c>
      <c r="D1159" s="627">
        <v>1</v>
      </c>
      <c r="E1159" s="628">
        <v>175</v>
      </c>
      <c r="F1159" s="655"/>
    </row>
    <row r="1160" spans="1:6" ht="48" thickBot="1">
      <c r="A1160" s="1408"/>
      <c r="B1160" s="1408"/>
      <c r="C1160" s="626" t="s">
        <v>1705</v>
      </c>
      <c r="D1160" s="627">
        <v>1</v>
      </c>
      <c r="E1160" s="628">
        <v>120</v>
      </c>
      <c r="F1160" s="655"/>
    </row>
    <row r="1161" spans="1:6" ht="48" thickBot="1">
      <c r="A1161" s="1408"/>
      <c r="B1161" s="1408"/>
      <c r="C1161" s="629" t="s">
        <v>1706</v>
      </c>
      <c r="D1161" s="656">
        <v>1</v>
      </c>
      <c r="E1161" s="631">
        <v>225</v>
      </c>
      <c r="F1161" s="655"/>
    </row>
    <row r="1162" spans="1:6" ht="48" thickBot="1">
      <c r="A1162" s="1408"/>
      <c r="B1162" s="1408"/>
      <c r="C1162" s="626" t="s">
        <v>1707</v>
      </c>
      <c r="D1162" s="657">
        <v>1</v>
      </c>
      <c r="E1162" s="628">
        <v>108</v>
      </c>
      <c r="F1162" s="655"/>
    </row>
    <row r="1163" spans="1:6" ht="32.25" thickBot="1">
      <c r="A1163" s="1408"/>
      <c r="B1163" s="1408"/>
      <c r="C1163" s="626" t="s">
        <v>1708</v>
      </c>
      <c r="D1163" s="657">
        <v>1</v>
      </c>
      <c r="E1163" s="628">
        <v>233.1</v>
      </c>
      <c r="F1163" s="655"/>
    </row>
    <row r="1164" spans="1:6" ht="32.25" thickBot="1">
      <c r="A1164" s="1408"/>
      <c r="B1164" s="1408"/>
      <c r="C1164" s="626" t="s">
        <v>1709</v>
      </c>
      <c r="D1164" s="657">
        <v>1</v>
      </c>
      <c r="E1164" s="628">
        <v>144</v>
      </c>
      <c r="F1164" s="655"/>
    </row>
    <row r="1165" spans="1:6" ht="48" thickBot="1">
      <c r="A1165" s="1408"/>
      <c r="B1165" s="1408"/>
      <c r="C1165" s="626" t="s">
        <v>1710</v>
      </c>
      <c r="D1165" s="657">
        <v>1</v>
      </c>
      <c r="E1165" s="628">
        <v>71.1</v>
      </c>
      <c r="F1165" s="655"/>
    </row>
    <row r="1166" spans="1:6" ht="48" thickBot="1">
      <c r="A1166" s="1408"/>
      <c r="B1166" s="1408"/>
      <c r="C1166" s="626" t="s">
        <v>1711</v>
      </c>
      <c r="D1166" s="657">
        <v>1</v>
      </c>
      <c r="E1166" s="628">
        <v>71.1</v>
      </c>
      <c r="F1166" s="655"/>
    </row>
    <row r="1167" spans="1:6" ht="32.25" thickBot="1">
      <c r="A1167" s="1408"/>
      <c r="B1167" s="1408"/>
      <c r="C1167" s="626" t="s">
        <v>1712</v>
      </c>
      <c r="D1167" s="657">
        <v>1</v>
      </c>
      <c r="E1167" s="628">
        <v>117</v>
      </c>
      <c r="F1167" s="655"/>
    </row>
    <row r="1168" spans="1:6" ht="32.25" thickBot="1">
      <c r="A1168" s="1408"/>
      <c r="B1168" s="1408"/>
      <c r="C1168" s="626" t="s">
        <v>1713</v>
      </c>
      <c r="D1168" s="657">
        <v>1</v>
      </c>
      <c r="E1168" s="628">
        <v>117</v>
      </c>
      <c r="F1168" s="655"/>
    </row>
    <row r="1169" spans="1:6" ht="48" thickBot="1">
      <c r="A1169" s="1408"/>
      <c r="B1169" s="1408"/>
      <c r="C1169" s="626" t="s">
        <v>1714</v>
      </c>
      <c r="D1169" s="657">
        <v>1</v>
      </c>
      <c r="E1169" s="628">
        <v>88.2</v>
      </c>
      <c r="F1169" s="655"/>
    </row>
    <row r="1170" spans="1:6" ht="48" thickBot="1">
      <c r="A1170" s="1408"/>
      <c r="B1170" s="1408"/>
      <c r="C1170" s="626" t="s">
        <v>1715</v>
      </c>
      <c r="D1170" s="657">
        <v>1</v>
      </c>
      <c r="E1170" s="628">
        <v>59.4</v>
      </c>
      <c r="F1170" s="655"/>
    </row>
    <row r="1171" spans="1:6" ht="32.25" thickBot="1">
      <c r="A1171" s="1408"/>
      <c r="B1171" s="1408"/>
      <c r="C1171" s="626" t="s">
        <v>1716</v>
      </c>
      <c r="D1171" s="657">
        <v>1</v>
      </c>
      <c r="E1171" s="628">
        <v>117</v>
      </c>
      <c r="F1171" s="655"/>
    </row>
    <row r="1172" spans="1:6" ht="32.25" thickBot="1">
      <c r="A1172" s="1408"/>
      <c r="B1172" s="1408"/>
      <c r="C1172" s="626" t="s">
        <v>1717</v>
      </c>
      <c r="D1172" s="657">
        <v>1</v>
      </c>
      <c r="E1172" s="628">
        <v>117</v>
      </c>
      <c r="F1172" s="655"/>
    </row>
    <row r="1173" spans="1:6" ht="32.25" thickBot="1">
      <c r="A1173" s="1408"/>
      <c r="B1173" s="1408"/>
      <c r="C1173" s="626" t="s">
        <v>1718</v>
      </c>
      <c r="D1173" s="657">
        <v>1</v>
      </c>
      <c r="E1173" s="628">
        <v>46.8</v>
      </c>
      <c r="F1173" s="655"/>
    </row>
    <row r="1174" spans="1:6" ht="32.25" thickBot="1">
      <c r="A1174" s="1408"/>
      <c r="B1174" s="1408"/>
      <c r="C1174" s="626" t="s">
        <v>1719</v>
      </c>
      <c r="D1174" s="657">
        <v>1</v>
      </c>
      <c r="E1174" s="628">
        <v>46.8</v>
      </c>
      <c r="F1174" s="655"/>
    </row>
    <row r="1175" spans="1:6" ht="48" thickBot="1">
      <c r="A1175" s="1408"/>
      <c r="B1175" s="1408"/>
      <c r="C1175" s="626" t="s">
        <v>1720</v>
      </c>
      <c r="D1175" s="657">
        <v>1</v>
      </c>
      <c r="E1175" s="628">
        <v>112.5</v>
      </c>
      <c r="F1175" s="655"/>
    </row>
    <row r="1176" spans="1:6" ht="31.5">
      <c r="A1176" s="1408"/>
      <c r="B1176" s="1408"/>
      <c r="C1176" s="658" t="s">
        <v>1721</v>
      </c>
      <c r="D1176" s="1613">
        <v>1</v>
      </c>
      <c r="E1176" s="1603">
        <v>404.1</v>
      </c>
      <c r="F1176" s="655"/>
    </row>
    <row r="1177" spans="1:6" ht="32.25" thickBot="1">
      <c r="A1177" s="1408"/>
      <c r="B1177" s="1408"/>
      <c r="C1177" s="626" t="s">
        <v>1722</v>
      </c>
      <c r="D1177" s="1614"/>
      <c r="E1177" s="1604"/>
      <c r="F1177" s="655"/>
    </row>
    <row r="1178" spans="1:6" ht="32.25" thickBot="1">
      <c r="A1178" s="1408"/>
      <c r="B1178" s="1408"/>
      <c r="C1178" s="629" t="s">
        <v>1683</v>
      </c>
      <c r="D1178" s="630">
        <v>2</v>
      </c>
      <c r="E1178" s="631">
        <v>88.2</v>
      </c>
      <c r="F1178" s="655"/>
    </row>
    <row r="1179" spans="1:6" ht="16.5" thickBot="1">
      <c r="A1179" s="1408"/>
      <c r="B1179" s="1408"/>
      <c r="C1179" s="626" t="s">
        <v>1723</v>
      </c>
      <c r="D1179" s="627">
        <v>2</v>
      </c>
      <c r="E1179" s="628">
        <v>162</v>
      </c>
      <c r="F1179" s="655"/>
    </row>
    <row r="1180" spans="1:6" ht="16.5" thickBot="1">
      <c r="A1180" s="1408"/>
      <c r="B1180" s="1408"/>
      <c r="C1180" s="626" t="s">
        <v>1487</v>
      </c>
      <c r="D1180" s="627">
        <v>12</v>
      </c>
      <c r="E1180" s="628">
        <v>77.76</v>
      </c>
      <c r="F1180" s="655"/>
    </row>
    <row r="1181" spans="1:6" ht="16.5" thickBot="1">
      <c r="A1181" s="1408"/>
      <c r="B1181" s="1408"/>
      <c r="C1181" s="626" t="s">
        <v>1488</v>
      </c>
      <c r="D1181" s="627">
        <v>5</v>
      </c>
      <c r="E1181" s="628">
        <v>607.5</v>
      </c>
      <c r="F1181" s="655"/>
    </row>
    <row r="1182" spans="1:6" ht="16.5" thickBot="1">
      <c r="A1182" s="1408"/>
      <c r="B1182" s="1408"/>
      <c r="C1182" s="626" t="s">
        <v>1158</v>
      </c>
      <c r="D1182" s="627">
        <v>3</v>
      </c>
      <c r="E1182" s="628">
        <v>567</v>
      </c>
      <c r="F1182" s="655"/>
    </row>
    <row r="1183" spans="1:6" ht="32.25" thickBot="1">
      <c r="A1183" s="1408"/>
      <c r="B1183" s="1408"/>
      <c r="C1183" s="626" t="s">
        <v>1490</v>
      </c>
      <c r="D1183" s="627">
        <v>4</v>
      </c>
      <c r="E1183" s="628">
        <v>68.4</v>
      </c>
      <c r="F1183" s="655"/>
    </row>
    <row r="1184" spans="1:6" ht="16.5" thickBot="1">
      <c r="A1184" s="1408"/>
      <c r="B1184" s="1408"/>
      <c r="C1184" s="626" t="s">
        <v>1491</v>
      </c>
      <c r="D1184" s="627">
        <v>10</v>
      </c>
      <c r="E1184" s="628">
        <v>148.5</v>
      </c>
      <c r="F1184" s="655"/>
    </row>
    <row r="1185" spans="1:6" ht="16.5" thickBot="1">
      <c r="A1185" s="1408"/>
      <c r="B1185" s="1408"/>
      <c r="C1185" s="626" t="s">
        <v>1492</v>
      </c>
      <c r="D1185" s="627">
        <v>10</v>
      </c>
      <c r="E1185" s="628">
        <v>261</v>
      </c>
      <c r="F1185" s="655"/>
    </row>
    <row r="1186" spans="1:6" ht="32.25" thickBot="1">
      <c r="A1186" s="1408"/>
      <c r="B1186" s="1408"/>
      <c r="C1186" s="626" t="s">
        <v>1598</v>
      </c>
      <c r="D1186" s="627">
        <v>4</v>
      </c>
      <c r="E1186" s="628">
        <v>140.4</v>
      </c>
      <c r="F1186" s="655"/>
    </row>
    <row r="1187" spans="1:6" ht="32.25" thickBot="1">
      <c r="A1187" s="1408"/>
      <c r="B1187" s="1408"/>
      <c r="C1187" s="626" t="s">
        <v>1599</v>
      </c>
      <c r="D1187" s="627">
        <v>4</v>
      </c>
      <c r="E1187" s="628">
        <v>140.4</v>
      </c>
      <c r="F1187" s="655"/>
    </row>
    <row r="1188" spans="1:6" ht="32.25" thickBot="1">
      <c r="A1188" s="1408"/>
      <c r="B1188" s="1408"/>
      <c r="C1188" s="626" t="s">
        <v>1600</v>
      </c>
      <c r="D1188" s="627">
        <v>2</v>
      </c>
      <c r="E1188" s="628">
        <v>70.2</v>
      </c>
      <c r="F1188" s="655"/>
    </row>
    <row r="1189" spans="1:6" ht="32.25" thickBot="1">
      <c r="A1189" s="1408"/>
      <c r="B1189" s="1408"/>
      <c r="C1189" s="626" t="s">
        <v>1601</v>
      </c>
      <c r="D1189" s="627">
        <v>4</v>
      </c>
      <c r="E1189" s="628">
        <v>140.4</v>
      </c>
      <c r="F1189" s="655"/>
    </row>
    <row r="1190" spans="1:6" ht="32.25" thickBot="1">
      <c r="A1190" s="1408"/>
      <c r="B1190" s="1408"/>
      <c r="C1190" s="626" t="s">
        <v>1602</v>
      </c>
      <c r="D1190" s="627">
        <v>4</v>
      </c>
      <c r="E1190" s="628">
        <v>140.4</v>
      </c>
      <c r="F1190" s="655"/>
    </row>
    <row r="1191" spans="1:6" ht="32.25" thickBot="1">
      <c r="A1191" s="1408"/>
      <c r="B1191" s="1408"/>
      <c r="C1191" s="626" t="s">
        <v>1604</v>
      </c>
      <c r="D1191" s="627">
        <v>4</v>
      </c>
      <c r="E1191" s="628">
        <v>140.4</v>
      </c>
      <c r="F1191" s="655"/>
    </row>
    <row r="1192" spans="1:6" ht="32.25" thickBot="1">
      <c r="A1192" s="1408"/>
      <c r="B1192" s="1408"/>
      <c r="C1192" s="626" t="s">
        <v>1605</v>
      </c>
      <c r="D1192" s="627">
        <v>4</v>
      </c>
      <c r="E1192" s="628">
        <v>140.4</v>
      </c>
      <c r="F1192" s="655"/>
    </row>
    <row r="1193" spans="1:6" ht="32.25" thickBot="1">
      <c r="A1193" s="1408"/>
      <c r="B1193" s="1408"/>
      <c r="C1193" s="626" t="s">
        <v>1606</v>
      </c>
      <c r="D1193" s="627">
        <v>4</v>
      </c>
      <c r="E1193" s="628">
        <v>140.4</v>
      </c>
      <c r="F1193" s="655"/>
    </row>
    <row r="1194" spans="1:6" ht="32.25" thickBot="1">
      <c r="A1194" s="1408"/>
      <c r="B1194" s="1408"/>
      <c r="C1194" s="626" t="s">
        <v>1724</v>
      </c>
      <c r="D1194" s="627">
        <v>16</v>
      </c>
      <c r="E1194" s="628">
        <v>158.4</v>
      </c>
      <c r="F1194" s="655"/>
    </row>
    <row r="1195" spans="1:6" ht="32.25" thickBot="1">
      <c r="A1195" s="1408"/>
      <c r="B1195" s="1408"/>
      <c r="C1195" s="626" t="s">
        <v>1639</v>
      </c>
      <c r="D1195" s="627">
        <v>2</v>
      </c>
      <c r="E1195" s="628">
        <v>79.2</v>
      </c>
      <c r="F1195" s="655"/>
    </row>
    <row r="1196" spans="1:6" ht="16.5" thickBot="1">
      <c r="A1196" s="1408"/>
      <c r="B1196" s="1408"/>
      <c r="C1196" s="626" t="s">
        <v>1725</v>
      </c>
      <c r="D1196" s="627">
        <v>3</v>
      </c>
      <c r="E1196" s="628">
        <v>135</v>
      </c>
      <c r="F1196" s="655"/>
    </row>
    <row r="1197" spans="1:6" ht="16.5" thickBot="1">
      <c r="A1197" s="1408"/>
      <c r="B1197" s="1408"/>
      <c r="C1197" s="626" t="s">
        <v>1679</v>
      </c>
      <c r="D1197" s="627">
        <v>4</v>
      </c>
      <c r="E1197" s="628">
        <v>352.8</v>
      </c>
      <c r="F1197" s="655"/>
    </row>
    <row r="1198" spans="1:6" ht="16.5" thickBot="1">
      <c r="A1198" s="1408"/>
      <c r="B1198" s="1408"/>
      <c r="C1198" s="626" t="s">
        <v>1494</v>
      </c>
      <c r="D1198" s="627">
        <v>2</v>
      </c>
      <c r="E1198" s="628">
        <v>165.6</v>
      </c>
      <c r="F1198" s="659"/>
    </row>
    <row r="1199" spans="1:6" ht="16.5" thickBot="1">
      <c r="A1199" s="1408"/>
      <c r="B1199" s="1408"/>
      <c r="C1199" s="626" t="s">
        <v>1495</v>
      </c>
      <c r="D1199" s="627">
        <v>2</v>
      </c>
      <c r="E1199" s="628">
        <v>172.8</v>
      </c>
      <c r="F1199" s="655"/>
    </row>
    <row r="1200" spans="1:6" ht="16.5" thickBot="1">
      <c r="A1200" s="1408"/>
      <c r="B1200" s="1408"/>
      <c r="C1200" s="626" t="s">
        <v>1726</v>
      </c>
      <c r="D1200" s="627">
        <v>1</v>
      </c>
      <c r="E1200" s="628">
        <v>103.5</v>
      </c>
      <c r="F1200" s="655"/>
    </row>
    <row r="1201" spans="1:6" ht="16.5" thickBot="1">
      <c r="A1201" s="1408"/>
      <c r="B1201" s="1408"/>
      <c r="C1201" s="626" t="s">
        <v>1727</v>
      </c>
      <c r="D1201" s="627">
        <v>1</v>
      </c>
      <c r="E1201" s="628">
        <v>103.5</v>
      </c>
      <c r="F1201" s="655"/>
    </row>
    <row r="1202" spans="1:6" ht="16.5" thickBot="1">
      <c r="A1202" s="1408"/>
      <c r="B1202" s="1408"/>
      <c r="C1202" s="626" t="s">
        <v>1728</v>
      </c>
      <c r="D1202" s="627">
        <v>1</v>
      </c>
      <c r="E1202" s="628">
        <v>55.8</v>
      </c>
      <c r="F1202" s="655"/>
    </row>
    <row r="1203" spans="1:6" ht="48" thickBot="1">
      <c r="A1203" s="1408"/>
      <c r="B1203" s="1408"/>
      <c r="C1203" s="626" t="s">
        <v>1603</v>
      </c>
      <c r="D1203" s="627">
        <v>1</v>
      </c>
      <c r="E1203" s="628">
        <v>35.1</v>
      </c>
      <c r="F1203" s="655"/>
    </row>
    <row r="1204" spans="1:6" ht="16.5" thickBot="1">
      <c r="A1204" s="1408"/>
      <c r="B1204" s="1408"/>
      <c r="C1204" s="626" t="s">
        <v>1729</v>
      </c>
      <c r="D1204" s="627">
        <v>4</v>
      </c>
      <c r="E1204" s="628">
        <v>68.4</v>
      </c>
      <c r="F1204" s="655"/>
    </row>
    <row r="1205" spans="1:6" ht="32.25" thickBot="1">
      <c r="A1205" s="1408"/>
      <c r="B1205" s="1408"/>
      <c r="C1205" s="626" t="s">
        <v>1498</v>
      </c>
      <c r="D1205" s="627">
        <v>2</v>
      </c>
      <c r="E1205" s="628">
        <v>79.2</v>
      </c>
      <c r="F1205" s="655"/>
    </row>
    <row r="1206" spans="1:6" ht="16.5" thickBot="1">
      <c r="A1206" s="1408"/>
      <c r="B1206" s="1408"/>
      <c r="C1206" s="626" t="s">
        <v>1159</v>
      </c>
      <c r="D1206" s="627">
        <v>2</v>
      </c>
      <c r="E1206" s="628">
        <v>113.4</v>
      </c>
      <c r="F1206" s="655"/>
    </row>
    <row r="1207" spans="1:6" ht="16.5" thickBot="1">
      <c r="A1207" s="1408"/>
      <c r="B1207" s="1408"/>
      <c r="C1207" s="626" t="s">
        <v>1730</v>
      </c>
      <c r="D1207" s="627">
        <v>1</v>
      </c>
      <c r="E1207" s="628">
        <v>88.2</v>
      </c>
      <c r="F1207" s="655"/>
    </row>
    <row r="1208" spans="1:6" ht="16.5" thickBot="1">
      <c r="A1208" s="1408"/>
      <c r="B1208" s="1408"/>
      <c r="C1208" s="626" t="s">
        <v>1621</v>
      </c>
      <c r="D1208" s="627">
        <v>2</v>
      </c>
      <c r="E1208" s="628">
        <v>176.4</v>
      </c>
      <c r="F1208" s="655"/>
    </row>
    <row r="1209" spans="1:6" ht="16.5" thickBot="1">
      <c r="A1209" s="1408"/>
      <c r="B1209" s="1408"/>
      <c r="C1209" s="626" t="s">
        <v>1731</v>
      </c>
      <c r="D1209" s="627">
        <v>3</v>
      </c>
      <c r="E1209" s="628">
        <v>124.2</v>
      </c>
      <c r="F1209" s="660"/>
    </row>
    <row r="1210" spans="1:6" ht="16.5" thickBot="1">
      <c r="A1210" s="1408"/>
      <c r="B1210" s="1408"/>
      <c r="C1210" s="626" t="s">
        <v>1732</v>
      </c>
      <c r="D1210" s="627">
        <v>2</v>
      </c>
      <c r="E1210" s="628">
        <v>108</v>
      </c>
      <c r="F1210" s="659"/>
    </row>
    <row r="1211" spans="1:6" ht="16.5" thickBot="1">
      <c r="A1211" s="1408"/>
      <c r="B1211" s="1408"/>
      <c r="C1211" s="626" t="s">
        <v>1493</v>
      </c>
      <c r="D1211" s="627">
        <v>1</v>
      </c>
      <c r="E1211" s="628">
        <v>71.1</v>
      </c>
      <c r="F1211" s="659"/>
    </row>
    <row r="1212" spans="1:6" ht="32.25" thickBot="1">
      <c r="A1212" s="1427"/>
      <c r="B1212" s="1427"/>
      <c r="C1212" s="626" t="s">
        <v>1684</v>
      </c>
      <c r="D1212" s="627">
        <v>1</v>
      </c>
      <c r="E1212" s="628">
        <v>33.3</v>
      </c>
      <c r="F1212" s="659"/>
    </row>
    <row r="1213" spans="1:6" ht="16.5" thickBot="1">
      <c r="A1213" s="1206" t="s">
        <v>520</v>
      </c>
      <c r="B1213" s="1207"/>
      <c r="C1213" s="1207"/>
      <c r="D1213" s="1208"/>
      <c r="E1213" s="632">
        <f>SUM(E1142:E1212)</f>
        <v>34783.36000000001</v>
      </c>
      <c r="F1213" s="659"/>
    </row>
    <row r="1214" spans="1:6" ht="16.5" thickBot="1">
      <c r="A1214" s="1407" t="s">
        <v>1733</v>
      </c>
      <c r="B1214" s="1407" t="s">
        <v>769</v>
      </c>
      <c r="C1214" s="633" t="s">
        <v>1692</v>
      </c>
      <c r="D1214" s="624">
        <v>1</v>
      </c>
      <c r="E1214" s="481">
        <v>3650</v>
      </c>
      <c r="F1214" s="660"/>
    </row>
    <row r="1215" spans="1:6" ht="15.75">
      <c r="A1215" s="1408"/>
      <c r="B1215" s="1408"/>
      <c r="C1215" s="1599" t="s">
        <v>1432</v>
      </c>
      <c r="D1215" s="1601">
        <v>1</v>
      </c>
      <c r="E1215" s="1603">
        <v>1499</v>
      </c>
      <c r="F1215" s="660"/>
    </row>
    <row r="1216" spans="1:6" ht="16.5" thickBot="1">
      <c r="A1216" s="1408"/>
      <c r="B1216" s="1408"/>
      <c r="C1216" s="1600"/>
      <c r="D1216" s="1602"/>
      <c r="E1216" s="1604"/>
      <c r="F1216" s="660"/>
    </row>
    <row r="1217" spans="1:6" ht="16.5" thickBot="1">
      <c r="A1217" s="1408"/>
      <c r="B1217" s="1408"/>
      <c r="C1217" s="629" t="s">
        <v>1433</v>
      </c>
      <c r="D1217" s="630">
        <v>2</v>
      </c>
      <c r="E1217" s="631">
        <v>198</v>
      </c>
      <c r="F1217" s="660"/>
    </row>
    <row r="1218" spans="1:6" ht="32.25" thickBot="1">
      <c r="A1218" s="1408"/>
      <c r="B1218" s="1408"/>
      <c r="C1218" s="629" t="s">
        <v>1734</v>
      </c>
      <c r="D1218" s="630">
        <v>4</v>
      </c>
      <c r="E1218" s="631">
        <v>176.4</v>
      </c>
      <c r="F1218" s="660"/>
    </row>
    <row r="1219" spans="1:6" ht="16.5" thickBot="1">
      <c r="A1219" s="1408"/>
      <c r="B1219" s="1408"/>
      <c r="C1219" s="626" t="s">
        <v>1633</v>
      </c>
      <c r="D1219" s="627">
        <v>2</v>
      </c>
      <c r="E1219" s="628">
        <v>162</v>
      </c>
      <c r="F1219" s="660"/>
    </row>
    <row r="1220" spans="1:6" ht="16.5" thickBot="1">
      <c r="A1220" s="1408"/>
      <c r="B1220" s="1408"/>
      <c r="C1220" s="626" t="s">
        <v>1487</v>
      </c>
      <c r="D1220" s="627">
        <v>12</v>
      </c>
      <c r="E1220" s="628">
        <v>77.76</v>
      </c>
      <c r="F1220" s="660"/>
    </row>
    <row r="1221" spans="1:6" ht="16.5" thickBot="1">
      <c r="A1221" s="1408"/>
      <c r="B1221" s="1408"/>
      <c r="C1221" s="626" t="s">
        <v>1488</v>
      </c>
      <c r="D1221" s="627">
        <v>4</v>
      </c>
      <c r="E1221" s="628">
        <v>558</v>
      </c>
      <c r="F1221" s="660"/>
    </row>
    <row r="1222" spans="1:6" ht="16.5" thickBot="1">
      <c r="A1222" s="1408"/>
      <c r="B1222" s="1408"/>
      <c r="C1222" s="626" t="s">
        <v>1678</v>
      </c>
      <c r="D1222" s="627">
        <v>2</v>
      </c>
      <c r="E1222" s="628">
        <v>30.6</v>
      </c>
      <c r="F1222" s="660"/>
    </row>
    <row r="1223" spans="1:6" ht="16.5" thickBot="1">
      <c r="A1223" s="1408"/>
      <c r="B1223" s="1408"/>
      <c r="C1223" s="626" t="s">
        <v>1491</v>
      </c>
      <c r="D1223" s="627">
        <v>7</v>
      </c>
      <c r="E1223" s="628">
        <v>103.95</v>
      </c>
      <c r="F1223" s="660"/>
    </row>
    <row r="1224" spans="1:6" ht="16.5" thickBot="1">
      <c r="A1224" s="1408"/>
      <c r="B1224" s="1408"/>
      <c r="C1224" s="626" t="s">
        <v>1492</v>
      </c>
      <c r="D1224" s="627">
        <v>4</v>
      </c>
      <c r="E1224" s="628">
        <v>140.4</v>
      </c>
      <c r="F1224" s="660"/>
    </row>
    <row r="1225" spans="1:6" ht="32.25" thickBot="1">
      <c r="A1225" s="1408"/>
      <c r="B1225" s="1408"/>
      <c r="C1225" s="626" t="s">
        <v>1598</v>
      </c>
      <c r="D1225" s="627">
        <v>1</v>
      </c>
      <c r="E1225" s="628">
        <v>35.1</v>
      </c>
      <c r="F1225" s="660"/>
    </row>
    <row r="1226" spans="1:6" ht="32.25" thickBot="1">
      <c r="A1226" s="1408"/>
      <c r="B1226" s="1408"/>
      <c r="C1226" s="626" t="s">
        <v>1606</v>
      </c>
      <c r="D1226" s="627">
        <v>1</v>
      </c>
      <c r="E1226" s="628">
        <v>35.1</v>
      </c>
      <c r="F1226" s="660"/>
    </row>
    <row r="1227" spans="1:6" ht="16.5" thickBot="1">
      <c r="A1227" s="1408"/>
      <c r="B1227" s="1408"/>
      <c r="C1227" s="626" t="s">
        <v>1725</v>
      </c>
      <c r="D1227" s="627">
        <v>2</v>
      </c>
      <c r="E1227" s="628">
        <v>86.4</v>
      </c>
      <c r="F1227" s="660"/>
    </row>
    <row r="1228" spans="1:6" ht="16.5" thickBot="1">
      <c r="A1228" s="1408"/>
      <c r="B1228" s="1408"/>
      <c r="C1228" s="626" t="s">
        <v>1735</v>
      </c>
      <c r="D1228" s="627">
        <v>1</v>
      </c>
      <c r="E1228" s="628">
        <v>39.6</v>
      </c>
      <c r="F1228" s="660"/>
    </row>
    <row r="1229" spans="1:6" ht="16.5" thickBot="1">
      <c r="A1229" s="1408"/>
      <c r="B1229" s="1408"/>
      <c r="C1229" s="626" t="s">
        <v>1613</v>
      </c>
      <c r="D1229" s="627">
        <v>2</v>
      </c>
      <c r="E1229" s="628">
        <v>142.2</v>
      </c>
      <c r="F1229" s="660"/>
    </row>
    <row r="1230" spans="1:6" ht="16.5" thickBot="1">
      <c r="A1230" s="1408"/>
      <c r="B1230" s="1408"/>
      <c r="C1230" s="626" t="s">
        <v>1494</v>
      </c>
      <c r="D1230" s="627">
        <v>3</v>
      </c>
      <c r="E1230" s="628">
        <v>189</v>
      </c>
      <c r="F1230" s="660"/>
    </row>
    <row r="1231" spans="1:6" ht="16.5" thickBot="1">
      <c r="A1231" s="1408"/>
      <c r="B1231" s="1408"/>
      <c r="C1231" s="626" t="s">
        <v>1495</v>
      </c>
      <c r="D1231" s="627">
        <v>1</v>
      </c>
      <c r="E1231" s="628">
        <v>54</v>
      </c>
      <c r="F1231" s="660"/>
    </row>
    <row r="1232" spans="1:6" ht="16.5" thickBot="1">
      <c r="A1232" s="1408"/>
      <c r="B1232" s="1408"/>
      <c r="C1232" s="626" t="s">
        <v>1736</v>
      </c>
      <c r="D1232" s="627">
        <v>4</v>
      </c>
      <c r="E1232" s="628">
        <v>201.6</v>
      </c>
      <c r="F1232" s="660"/>
    </row>
    <row r="1233" spans="1:6" ht="32.25" thickBot="1">
      <c r="A1233" s="1408"/>
      <c r="B1233" s="1408"/>
      <c r="C1233" s="626" t="s">
        <v>1737</v>
      </c>
      <c r="D1233" s="627">
        <v>1</v>
      </c>
      <c r="E1233" s="628">
        <v>44.1</v>
      </c>
      <c r="F1233" s="660"/>
    </row>
    <row r="1234" spans="1:6" ht="32.25" thickBot="1">
      <c r="A1234" s="1408"/>
      <c r="B1234" s="1408"/>
      <c r="C1234" s="626" t="s">
        <v>1738</v>
      </c>
      <c r="D1234" s="627">
        <v>1</v>
      </c>
      <c r="E1234" s="628">
        <v>39.6</v>
      </c>
      <c r="F1234" s="660"/>
    </row>
    <row r="1235" spans="1:6" ht="32.25" thickBot="1">
      <c r="A1235" s="1408"/>
      <c r="B1235" s="1408"/>
      <c r="C1235" s="626" t="s">
        <v>1739</v>
      </c>
      <c r="D1235" s="627">
        <v>3</v>
      </c>
      <c r="E1235" s="628">
        <v>118.8</v>
      </c>
      <c r="F1235" s="660"/>
    </row>
    <row r="1236" spans="1:6" ht="32.25" thickBot="1">
      <c r="A1236" s="1408"/>
      <c r="B1236" s="1408"/>
      <c r="C1236" s="626" t="s">
        <v>1503</v>
      </c>
      <c r="D1236" s="627">
        <v>8</v>
      </c>
      <c r="E1236" s="628">
        <v>316.8</v>
      </c>
      <c r="F1236" s="659"/>
    </row>
    <row r="1237" spans="1:6" ht="16.5" thickBot="1">
      <c r="A1237" s="1408"/>
      <c r="B1237" s="1408"/>
      <c r="C1237" s="626" t="s">
        <v>1489</v>
      </c>
      <c r="D1237" s="627">
        <v>2</v>
      </c>
      <c r="E1237" s="628">
        <v>113.4</v>
      </c>
      <c r="F1237" s="659"/>
    </row>
    <row r="1238" spans="1:6" ht="32.25" thickBot="1">
      <c r="A1238" s="1427"/>
      <c r="B1238" s="1427"/>
      <c r="C1238" s="626" t="s">
        <v>1629</v>
      </c>
      <c r="D1238" s="627">
        <v>1</v>
      </c>
      <c r="E1238" s="628">
        <v>41.4</v>
      </c>
      <c r="F1238" s="660"/>
    </row>
    <row r="1239" spans="1:6" ht="16.5" thickBot="1">
      <c r="A1239" s="1206" t="s">
        <v>520</v>
      </c>
      <c r="B1239" s="1207"/>
      <c r="C1239" s="1207"/>
      <c r="D1239" s="1208"/>
      <c r="E1239" s="632">
        <f>SUM(E1214:E1238)</f>
        <v>8053.210000000001</v>
      </c>
      <c r="F1239" s="660"/>
    </row>
    <row r="1240" spans="1:6" ht="16.5" thickBot="1">
      <c r="A1240" s="1407" t="s">
        <v>777</v>
      </c>
      <c r="B1240" s="1407" t="s">
        <v>769</v>
      </c>
      <c r="C1240" s="519" t="s">
        <v>1608</v>
      </c>
      <c r="D1240" s="630">
        <v>2</v>
      </c>
      <c r="E1240" s="631">
        <v>900</v>
      </c>
      <c r="F1240" s="660"/>
    </row>
    <row r="1241" spans="1:6" ht="15.75">
      <c r="A1241" s="1408"/>
      <c r="B1241" s="1408"/>
      <c r="C1241" s="1599" t="s">
        <v>1609</v>
      </c>
      <c r="D1241" s="1601">
        <v>1</v>
      </c>
      <c r="E1241" s="1603">
        <v>8</v>
      </c>
      <c r="F1241" s="660"/>
    </row>
    <row r="1242" spans="1:6" ht="16.5" thickBot="1">
      <c r="A1242" s="1408"/>
      <c r="B1242" s="1408"/>
      <c r="C1242" s="1600"/>
      <c r="D1242" s="1602"/>
      <c r="E1242" s="1604"/>
      <c r="F1242" s="660"/>
    </row>
    <row r="1243" spans="1:6" ht="15.75">
      <c r="A1243" s="1408"/>
      <c r="B1243" s="1408"/>
      <c r="C1243" s="1599" t="s">
        <v>1432</v>
      </c>
      <c r="D1243" s="1601">
        <v>1</v>
      </c>
      <c r="E1243" s="1603">
        <v>999</v>
      </c>
      <c r="F1243" s="660"/>
    </row>
    <row r="1244" spans="1:6" ht="16.5" thickBot="1">
      <c r="A1244" s="1408"/>
      <c r="B1244" s="1408"/>
      <c r="C1244" s="1600"/>
      <c r="D1244" s="1602"/>
      <c r="E1244" s="1604"/>
      <c r="F1244" s="660"/>
    </row>
    <row r="1245" spans="1:6" ht="16.5" thickBot="1">
      <c r="A1245" s="1408"/>
      <c r="B1245" s="1408"/>
      <c r="C1245" s="626" t="s">
        <v>1433</v>
      </c>
      <c r="D1245" s="627">
        <v>1</v>
      </c>
      <c r="E1245" s="628">
        <v>99</v>
      </c>
      <c r="F1245" s="660"/>
    </row>
    <row r="1246" spans="1:6" ht="48" thickBot="1">
      <c r="A1246" s="1408"/>
      <c r="B1246" s="1408"/>
      <c r="C1246" s="629" t="s">
        <v>1740</v>
      </c>
      <c r="D1246" s="630">
        <v>1</v>
      </c>
      <c r="E1246" s="631">
        <v>342</v>
      </c>
      <c r="F1246" s="660"/>
    </row>
    <row r="1247" spans="1:6" ht="32.25" thickBot="1">
      <c r="A1247" s="1408"/>
      <c r="B1247" s="1408"/>
      <c r="C1247" s="626" t="s">
        <v>1741</v>
      </c>
      <c r="D1247" s="627">
        <v>1</v>
      </c>
      <c r="E1247" s="628">
        <v>225</v>
      </c>
      <c r="F1247" s="660"/>
    </row>
    <row r="1248" spans="1:6" ht="48" thickBot="1">
      <c r="A1248" s="1408"/>
      <c r="B1248" s="1408"/>
      <c r="C1248" s="626" t="s">
        <v>1742</v>
      </c>
      <c r="D1248" s="627">
        <v>1</v>
      </c>
      <c r="E1248" s="628">
        <v>121.5</v>
      </c>
      <c r="F1248" s="660"/>
    </row>
    <row r="1249" spans="1:6" ht="32.25" thickBot="1">
      <c r="A1249" s="1408"/>
      <c r="B1249" s="1408"/>
      <c r="C1249" s="626" t="s">
        <v>1743</v>
      </c>
      <c r="D1249" s="627">
        <v>1</v>
      </c>
      <c r="E1249" s="628">
        <v>538.2</v>
      </c>
      <c r="F1249" s="652"/>
    </row>
    <row r="1250" spans="1:6" ht="32.25" thickBot="1">
      <c r="A1250" s="1408"/>
      <c r="B1250" s="1408"/>
      <c r="C1250" s="626" t="s">
        <v>1744</v>
      </c>
      <c r="D1250" s="627">
        <v>1</v>
      </c>
      <c r="E1250" s="628">
        <v>161.1</v>
      </c>
      <c r="F1250" s="652"/>
    </row>
    <row r="1251" spans="1:6" ht="32.25" thickBot="1">
      <c r="A1251" s="1408"/>
      <c r="B1251" s="1408"/>
      <c r="C1251" s="626" t="s">
        <v>1745</v>
      </c>
      <c r="D1251" s="627">
        <v>1</v>
      </c>
      <c r="E1251" s="628">
        <v>538.2</v>
      </c>
      <c r="F1251" s="661"/>
    </row>
    <row r="1252" spans="1:6" ht="48" thickBot="1">
      <c r="A1252" s="1408"/>
      <c r="B1252" s="1408"/>
      <c r="C1252" s="626" t="s">
        <v>1746</v>
      </c>
      <c r="D1252" s="627">
        <v>1</v>
      </c>
      <c r="E1252" s="628">
        <v>103.5</v>
      </c>
      <c r="F1252" s="660"/>
    </row>
    <row r="1253" spans="1:6" ht="48" thickBot="1">
      <c r="A1253" s="1408"/>
      <c r="B1253" s="1408"/>
      <c r="C1253" s="626" t="s">
        <v>1747</v>
      </c>
      <c r="D1253" s="627">
        <v>1</v>
      </c>
      <c r="E1253" s="628">
        <v>130.5</v>
      </c>
      <c r="F1253" s="660"/>
    </row>
    <row r="1254" spans="1:6" ht="32.25" thickBot="1">
      <c r="A1254" s="1408"/>
      <c r="B1254" s="1408"/>
      <c r="C1254" s="626" t="s">
        <v>1748</v>
      </c>
      <c r="D1254" s="627">
        <v>1</v>
      </c>
      <c r="E1254" s="628">
        <v>121.5</v>
      </c>
      <c r="F1254" s="660"/>
    </row>
    <row r="1255" spans="1:6" ht="48" thickBot="1">
      <c r="A1255" s="1408"/>
      <c r="B1255" s="1408"/>
      <c r="C1255" s="629" t="s">
        <v>1749</v>
      </c>
      <c r="D1255" s="630">
        <v>1</v>
      </c>
      <c r="E1255" s="631">
        <v>175</v>
      </c>
      <c r="F1255" s="660"/>
    </row>
    <row r="1256" spans="1:6" ht="16.5" thickBot="1">
      <c r="A1256" s="1408"/>
      <c r="B1256" s="1408"/>
      <c r="C1256" s="629" t="s">
        <v>1610</v>
      </c>
      <c r="D1256" s="630">
        <v>3</v>
      </c>
      <c r="E1256" s="631">
        <v>132.3</v>
      </c>
      <c r="F1256" s="660"/>
    </row>
    <row r="1257" spans="1:6" ht="16.5" thickBot="1">
      <c r="A1257" s="1408"/>
      <c r="B1257" s="1408"/>
      <c r="C1257" s="626" t="s">
        <v>1487</v>
      </c>
      <c r="D1257" s="627">
        <v>10</v>
      </c>
      <c r="E1257" s="628">
        <v>64.8</v>
      </c>
      <c r="F1257" s="660"/>
    </row>
    <row r="1258" spans="1:6" ht="16.5" thickBot="1">
      <c r="A1258" s="1408"/>
      <c r="B1258" s="1408"/>
      <c r="C1258" s="626" t="s">
        <v>1488</v>
      </c>
      <c r="D1258" s="627">
        <v>2</v>
      </c>
      <c r="E1258" s="628">
        <v>198</v>
      </c>
      <c r="F1258" s="660"/>
    </row>
    <row r="1259" spans="1:6" ht="16.5" thickBot="1">
      <c r="A1259" s="1408"/>
      <c r="B1259" s="1408"/>
      <c r="C1259" s="626" t="s">
        <v>1492</v>
      </c>
      <c r="D1259" s="627">
        <v>3</v>
      </c>
      <c r="E1259" s="628">
        <v>78.3</v>
      </c>
      <c r="F1259" s="660"/>
    </row>
    <row r="1260" spans="1:6" ht="32.25" thickBot="1">
      <c r="A1260" s="1408"/>
      <c r="B1260" s="1408"/>
      <c r="C1260" s="626" t="s">
        <v>1598</v>
      </c>
      <c r="D1260" s="627">
        <v>2</v>
      </c>
      <c r="E1260" s="628">
        <v>70.2</v>
      </c>
      <c r="F1260" s="660"/>
    </row>
    <row r="1261" spans="1:6" ht="32.25" thickBot="1">
      <c r="A1261" s="1408"/>
      <c r="B1261" s="1408"/>
      <c r="C1261" s="626" t="s">
        <v>1599</v>
      </c>
      <c r="D1261" s="627">
        <v>2</v>
      </c>
      <c r="E1261" s="628">
        <v>70.2</v>
      </c>
      <c r="F1261" s="660"/>
    </row>
    <row r="1262" spans="1:6" ht="48" thickBot="1">
      <c r="A1262" s="1408"/>
      <c r="B1262" s="1408"/>
      <c r="C1262" s="626" t="s">
        <v>1603</v>
      </c>
      <c r="D1262" s="627">
        <v>2</v>
      </c>
      <c r="E1262" s="628">
        <v>70.2</v>
      </c>
      <c r="F1262" s="660"/>
    </row>
    <row r="1263" spans="1:6" ht="32.25" thickBot="1">
      <c r="A1263" s="1408"/>
      <c r="B1263" s="1408"/>
      <c r="C1263" s="626" t="s">
        <v>1601</v>
      </c>
      <c r="D1263" s="627">
        <v>2</v>
      </c>
      <c r="E1263" s="628">
        <v>70.2</v>
      </c>
      <c r="F1263" s="660"/>
    </row>
    <row r="1264" spans="1:6" ht="32.25" thickBot="1">
      <c r="A1264" s="1408"/>
      <c r="B1264" s="1408"/>
      <c r="C1264" s="626" t="s">
        <v>1602</v>
      </c>
      <c r="D1264" s="627">
        <v>2</v>
      </c>
      <c r="E1264" s="628">
        <v>70.2</v>
      </c>
      <c r="F1264" s="660"/>
    </row>
    <row r="1265" spans="1:6" ht="32.25" thickBot="1">
      <c r="A1265" s="1408"/>
      <c r="B1265" s="1408"/>
      <c r="C1265" s="626" t="s">
        <v>1605</v>
      </c>
      <c r="D1265" s="627">
        <v>2</v>
      </c>
      <c r="E1265" s="628">
        <v>70.2</v>
      </c>
      <c r="F1265" s="660"/>
    </row>
    <row r="1266" spans="1:6" ht="32.25" thickBot="1">
      <c r="A1266" s="1408"/>
      <c r="B1266" s="1408"/>
      <c r="C1266" s="626" t="s">
        <v>1606</v>
      </c>
      <c r="D1266" s="627">
        <v>2</v>
      </c>
      <c r="E1266" s="628">
        <v>70.2</v>
      </c>
      <c r="F1266" s="660"/>
    </row>
    <row r="1267" spans="1:6" ht="32.25" thickBot="1">
      <c r="A1267" s="1408"/>
      <c r="B1267" s="1408"/>
      <c r="C1267" s="626" t="s">
        <v>1686</v>
      </c>
      <c r="D1267" s="627">
        <v>1</v>
      </c>
      <c r="E1267" s="628">
        <v>39.6</v>
      </c>
      <c r="F1267" s="660"/>
    </row>
    <row r="1268" spans="1:6" ht="32.25" thickBot="1">
      <c r="A1268" s="1408"/>
      <c r="B1268" s="1408"/>
      <c r="C1268" s="626" t="s">
        <v>1639</v>
      </c>
      <c r="D1268" s="627">
        <v>2</v>
      </c>
      <c r="E1268" s="628">
        <v>79.2</v>
      </c>
      <c r="F1268" s="660"/>
    </row>
    <row r="1269" spans="1:6" ht="16.5" thickBot="1">
      <c r="A1269" s="1408"/>
      <c r="B1269" s="1408"/>
      <c r="C1269" s="626" t="s">
        <v>1668</v>
      </c>
      <c r="D1269" s="627">
        <v>2</v>
      </c>
      <c r="E1269" s="628">
        <v>142.2</v>
      </c>
      <c r="F1269" s="660"/>
    </row>
    <row r="1270" spans="1:6" ht="16.5" thickBot="1">
      <c r="A1270" s="1408"/>
      <c r="B1270" s="1408"/>
      <c r="C1270" s="626" t="s">
        <v>1679</v>
      </c>
      <c r="D1270" s="627">
        <v>1</v>
      </c>
      <c r="E1270" s="628">
        <v>71.1</v>
      </c>
      <c r="F1270" s="660"/>
    </row>
    <row r="1271" spans="1:6" ht="16.5" thickBot="1">
      <c r="A1271" s="1408"/>
      <c r="B1271" s="1408"/>
      <c r="C1271" s="626" t="s">
        <v>1495</v>
      </c>
      <c r="D1271" s="627">
        <v>1</v>
      </c>
      <c r="E1271" s="628">
        <v>54</v>
      </c>
      <c r="F1271" s="660"/>
    </row>
    <row r="1272" spans="1:6" ht="16.5" thickBot="1">
      <c r="A1272" s="1408"/>
      <c r="B1272" s="1408"/>
      <c r="C1272" s="626" t="s">
        <v>1494</v>
      </c>
      <c r="D1272" s="627">
        <v>1</v>
      </c>
      <c r="E1272" s="628">
        <v>82.8</v>
      </c>
      <c r="F1272" s="660"/>
    </row>
    <row r="1273" spans="1:6" ht="32.25" thickBot="1">
      <c r="A1273" s="1408"/>
      <c r="B1273" s="1408"/>
      <c r="C1273" s="626" t="s">
        <v>1687</v>
      </c>
      <c r="D1273" s="627">
        <v>2</v>
      </c>
      <c r="E1273" s="628">
        <v>79.2</v>
      </c>
      <c r="F1273" s="652"/>
    </row>
    <row r="1274" spans="1:6" ht="16.5" thickBot="1">
      <c r="A1274" s="1408"/>
      <c r="B1274" s="1408"/>
      <c r="C1274" s="626" t="s">
        <v>1621</v>
      </c>
      <c r="D1274" s="627">
        <v>1</v>
      </c>
      <c r="E1274" s="628">
        <v>88.2</v>
      </c>
      <c r="F1274" s="660"/>
    </row>
    <row r="1275" spans="1:6" ht="16.5" thickBot="1">
      <c r="A1275" s="1408"/>
      <c r="B1275" s="1408"/>
      <c r="C1275" s="626" t="s">
        <v>1750</v>
      </c>
      <c r="D1275" s="627">
        <v>2</v>
      </c>
      <c r="E1275" s="628">
        <v>30.6</v>
      </c>
      <c r="F1275" s="660"/>
    </row>
    <row r="1276" spans="1:6" ht="16.5" thickBot="1">
      <c r="A1276" s="1408"/>
      <c r="B1276" s="1408"/>
      <c r="C1276" s="626" t="s">
        <v>1751</v>
      </c>
      <c r="D1276" s="627">
        <v>5</v>
      </c>
      <c r="E1276" s="628">
        <v>74.25</v>
      </c>
      <c r="F1276" s="660"/>
    </row>
    <row r="1277" spans="1:6" ht="16.5" thickBot="1">
      <c r="A1277" s="1408"/>
      <c r="B1277" s="1408"/>
      <c r="C1277" s="626" t="s">
        <v>1488</v>
      </c>
      <c r="D1277" s="627">
        <v>1</v>
      </c>
      <c r="E1277" s="628">
        <v>161.1</v>
      </c>
      <c r="F1277" s="660"/>
    </row>
    <row r="1278" spans="1:6" ht="16.5" thickBot="1">
      <c r="A1278" s="1408"/>
      <c r="B1278" s="1408"/>
      <c r="C1278" s="626" t="s">
        <v>1488</v>
      </c>
      <c r="D1278" s="627">
        <v>1</v>
      </c>
      <c r="E1278" s="628">
        <v>157.5</v>
      </c>
      <c r="F1278" s="660"/>
    </row>
    <row r="1279" spans="1:6" ht="16.5" thickBot="1">
      <c r="A1279" s="1427"/>
      <c r="B1279" s="1427"/>
      <c r="C1279" s="626" t="s">
        <v>1752</v>
      </c>
      <c r="D1279" s="627">
        <v>2</v>
      </c>
      <c r="E1279" s="628">
        <v>93.6</v>
      </c>
      <c r="F1279" s="660"/>
    </row>
    <row r="1280" spans="1:6" ht="16.5" thickBot="1">
      <c r="A1280" s="1206" t="s">
        <v>520</v>
      </c>
      <c r="B1280" s="1207"/>
      <c r="C1280" s="1207"/>
      <c r="D1280" s="1208"/>
      <c r="E1280" s="632">
        <f>SUM(E1240:E1279)</f>
        <v>6580.650000000001</v>
      </c>
      <c r="F1280" s="660"/>
    </row>
    <row r="1281" spans="1:6" ht="16.5" thickBot="1">
      <c r="A1281" s="367"/>
      <c r="B1281" s="368"/>
      <c r="C1281" s="662"/>
      <c r="D1281" s="368"/>
      <c r="E1281" s="369"/>
      <c r="F1281" s="660"/>
    </row>
    <row r="1282" spans="1:6" ht="16.5" thickBot="1">
      <c r="A1282" s="1187" t="s">
        <v>620</v>
      </c>
      <c r="B1282" s="1188"/>
      <c r="C1282" s="1188"/>
      <c r="D1282" s="1189"/>
      <c r="E1282" s="663">
        <f>E1280+E1239+E1213+E1141+E1122+E1093+E1053+E1051+E1029+E1005+E966+E946+E915+E909+E888+E874+E775+E714</f>
        <v>244979.94000000003</v>
      </c>
      <c r="F1282" s="660"/>
    </row>
    <row r="1283" spans="1:6" ht="15.75">
      <c r="A1283" s="314"/>
      <c r="B1283" s="134"/>
      <c r="C1283" s="537"/>
      <c r="D1283" s="315"/>
      <c r="E1283" s="171"/>
      <c r="F1283" s="660"/>
    </row>
    <row r="1284" spans="1:6" ht="15.75">
      <c r="A1284" s="316"/>
      <c r="B1284" s="3"/>
      <c r="C1284" s="423"/>
      <c r="D1284" s="9"/>
      <c r="E1284" s="4"/>
      <c r="F1284" s="660"/>
    </row>
    <row r="1285" spans="1:6" ht="15.75">
      <c r="A1285" s="1484" t="s">
        <v>1753</v>
      </c>
      <c r="B1285" s="1485"/>
      <c r="C1285" s="1485"/>
      <c r="D1285" s="1485"/>
      <c r="E1285" s="1486"/>
      <c r="F1285" s="660"/>
    </row>
    <row r="1286" spans="1:6" ht="16.5" thickBot="1">
      <c r="A1286" s="664"/>
      <c r="B1286" s="665"/>
      <c r="C1286" s="666"/>
      <c r="D1286" s="665"/>
      <c r="E1286" s="667"/>
      <c r="F1286" s="660"/>
    </row>
    <row r="1287" spans="1:6" ht="16.5" thickBot="1">
      <c r="A1287" s="668"/>
      <c r="B1287" s="538"/>
      <c r="C1287" s="423"/>
      <c r="D1287" s="10" t="s">
        <v>501</v>
      </c>
      <c r="E1287" s="374">
        <v>647150.2</v>
      </c>
      <c r="F1287" s="660"/>
    </row>
    <row r="1288" spans="1:6" ht="32.25" thickBot="1">
      <c r="A1288" s="668"/>
      <c r="B1288" s="538"/>
      <c r="C1288" s="423"/>
      <c r="D1288" s="12" t="s">
        <v>502</v>
      </c>
      <c r="E1288" s="375">
        <v>7870.15</v>
      </c>
      <c r="F1288" s="660"/>
    </row>
    <row r="1289" spans="1:6" ht="16.5" thickBot="1">
      <c r="A1289" s="668"/>
      <c r="B1289" s="538"/>
      <c r="C1289" s="669"/>
      <c r="D1289" s="12" t="s">
        <v>503</v>
      </c>
      <c r="E1289" s="374">
        <f>E2064</f>
        <v>332899.77</v>
      </c>
      <c r="F1289" s="660"/>
    </row>
    <row r="1290" spans="1:6" ht="15.75">
      <c r="A1290" s="668"/>
      <c r="B1290" s="538"/>
      <c r="C1290" s="669"/>
      <c r="D1290" s="175"/>
      <c r="E1290" s="256"/>
      <c r="F1290" s="660"/>
    </row>
    <row r="1291" spans="1:6" ht="16.5" thickBot="1">
      <c r="A1291" s="14"/>
      <c r="B1291" s="15"/>
      <c r="C1291" s="425"/>
      <c r="D1291" s="16"/>
      <c r="E1291" s="17"/>
      <c r="F1291" s="660"/>
    </row>
    <row r="1292" spans="1:6" ht="15.75">
      <c r="A1292" s="1478" t="s">
        <v>504</v>
      </c>
      <c r="B1292" s="1478" t="s">
        <v>505</v>
      </c>
      <c r="C1292" s="1478" t="s">
        <v>506</v>
      </c>
      <c r="D1292" s="1478" t="s">
        <v>507</v>
      </c>
      <c r="E1292" s="1488" t="s">
        <v>508</v>
      </c>
      <c r="F1292" s="660"/>
    </row>
    <row r="1293" spans="1:6" ht="22.5" customHeight="1" thickBot="1">
      <c r="A1293" s="1479"/>
      <c r="B1293" s="1479"/>
      <c r="C1293" s="1479"/>
      <c r="D1293" s="1479"/>
      <c r="E1293" s="1490"/>
      <c r="F1293" s="660"/>
    </row>
    <row r="1294" spans="1:6" ht="32.25" thickBot="1">
      <c r="A1294" s="1500" t="s">
        <v>780</v>
      </c>
      <c r="B1294" s="1500" t="s">
        <v>1754</v>
      </c>
      <c r="C1294" s="213" t="s">
        <v>1755</v>
      </c>
      <c r="D1294" s="670"/>
      <c r="E1294" s="746">
        <v>400</v>
      </c>
      <c r="F1294" s="660"/>
    </row>
    <row r="1295" spans="1:6" ht="32.25" thickBot="1">
      <c r="A1295" s="1501"/>
      <c r="B1295" s="1501"/>
      <c r="C1295" s="213" t="s">
        <v>1756</v>
      </c>
      <c r="D1295" s="670"/>
      <c r="E1295" s="746">
        <v>6378</v>
      </c>
      <c r="F1295" s="660"/>
    </row>
    <row r="1296" spans="1:6" ht="32.25" thickBot="1">
      <c r="A1296" s="1501"/>
      <c r="B1296" s="1501"/>
      <c r="C1296" s="213" t="s">
        <v>1757</v>
      </c>
      <c r="D1296" s="670"/>
      <c r="E1296" s="746">
        <v>10350</v>
      </c>
      <c r="F1296" s="660"/>
    </row>
    <row r="1297" spans="1:6" ht="31.5">
      <c r="A1297" s="1501"/>
      <c r="B1297" s="1501"/>
      <c r="C1297" s="501" t="s">
        <v>1758</v>
      </c>
      <c r="D1297" s="671">
        <v>1</v>
      </c>
      <c r="E1297" s="747">
        <v>15.3</v>
      </c>
      <c r="F1297" s="660"/>
    </row>
    <row r="1298" spans="1:6" ht="31.5">
      <c r="A1298" s="1501"/>
      <c r="B1298" s="1501"/>
      <c r="C1298" s="494" t="s">
        <v>1758</v>
      </c>
      <c r="D1298" s="672">
        <v>1</v>
      </c>
      <c r="E1298" s="748">
        <v>15.3</v>
      </c>
      <c r="F1298" s="660"/>
    </row>
    <row r="1299" spans="1:6" ht="15.75">
      <c r="A1299" s="1501"/>
      <c r="B1299" s="1501"/>
      <c r="C1299" s="494" t="s">
        <v>1759</v>
      </c>
      <c r="D1299" s="672">
        <v>1</v>
      </c>
      <c r="E1299" s="748">
        <v>23.4</v>
      </c>
      <c r="F1299" s="660"/>
    </row>
    <row r="1300" spans="1:6" ht="15.75">
      <c r="A1300" s="1501"/>
      <c r="B1300" s="1501"/>
      <c r="C1300" s="494" t="s">
        <v>1760</v>
      </c>
      <c r="D1300" s="672">
        <v>2</v>
      </c>
      <c r="E1300" s="748">
        <v>280.8</v>
      </c>
      <c r="F1300" s="660"/>
    </row>
    <row r="1301" spans="1:6" ht="15.75">
      <c r="A1301" s="1501"/>
      <c r="B1301" s="1501"/>
      <c r="C1301" s="494" t="s">
        <v>1761</v>
      </c>
      <c r="D1301" s="672">
        <v>1</v>
      </c>
      <c r="E1301" s="748">
        <v>9.9</v>
      </c>
      <c r="F1301" s="660"/>
    </row>
    <row r="1302" spans="1:6" ht="31.5">
      <c r="A1302" s="1501"/>
      <c r="B1302" s="1501"/>
      <c r="C1302" s="494" t="s">
        <v>1762</v>
      </c>
      <c r="D1302" s="672">
        <v>1</v>
      </c>
      <c r="E1302" s="748">
        <v>14.85</v>
      </c>
      <c r="F1302" s="660"/>
    </row>
    <row r="1303" spans="1:6" ht="15.75">
      <c r="A1303" s="1501"/>
      <c r="B1303" s="1501"/>
      <c r="C1303" s="494" t="s">
        <v>1763</v>
      </c>
      <c r="D1303" s="672">
        <v>20</v>
      </c>
      <c r="E1303" s="748">
        <v>176.4</v>
      </c>
      <c r="F1303" s="660"/>
    </row>
    <row r="1304" spans="1:6" ht="15.75">
      <c r="A1304" s="1501"/>
      <c r="B1304" s="1501"/>
      <c r="C1304" s="494" t="s">
        <v>1764</v>
      </c>
      <c r="D1304" s="672">
        <v>1</v>
      </c>
      <c r="E1304" s="748">
        <v>130.5</v>
      </c>
      <c r="F1304" s="660"/>
    </row>
    <row r="1305" spans="1:6" ht="31.5">
      <c r="A1305" s="1501"/>
      <c r="B1305" s="1501"/>
      <c r="C1305" s="494" t="s">
        <v>1765</v>
      </c>
      <c r="D1305" s="672">
        <v>2</v>
      </c>
      <c r="E1305" s="748">
        <v>75.6</v>
      </c>
      <c r="F1305" s="660"/>
    </row>
    <row r="1306" spans="1:6" ht="15.75">
      <c r="A1306" s="1501"/>
      <c r="B1306" s="1501"/>
      <c r="C1306" s="494" t="s">
        <v>1766</v>
      </c>
      <c r="D1306" s="672">
        <v>1</v>
      </c>
      <c r="E1306" s="748">
        <v>36.9</v>
      </c>
      <c r="F1306" s="660"/>
    </row>
    <row r="1307" spans="1:6" ht="15.75">
      <c r="A1307" s="1501"/>
      <c r="B1307" s="1501"/>
      <c r="C1307" s="494" t="s">
        <v>1766</v>
      </c>
      <c r="D1307" s="672">
        <v>1</v>
      </c>
      <c r="E1307" s="748">
        <v>42.3</v>
      </c>
      <c r="F1307" s="660"/>
    </row>
    <row r="1308" spans="1:6" ht="15.75">
      <c r="A1308" s="1501"/>
      <c r="B1308" s="1501"/>
      <c r="C1308" s="494" t="s">
        <v>1766</v>
      </c>
      <c r="D1308" s="672">
        <v>1</v>
      </c>
      <c r="E1308" s="748">
        <v>43.2</v>
      </c>
      <c r="F1308" s="660"/>
    </row>
    <row r="1309" spans="1:6" ht="15.75">
      <c r="A1309" s="1501"/>
      <c r="B1309" s="1501"/>
      <c r="C1309" s="494" t="s">
        <v>1767</v>
      </c>
      <c r="D1309" s="672">
        <v>1</v>
      </c>
      <c r="E1309" s="748">
        <v>35.1</v>
      </c>
      <c r="F1309" s="660"/>
    </row>
    <row r="1310" spans="1:6" ht="15.75">
      <c r="A1310" s="1501"/>
      <c r="B1310" s="1501"/>
      <c r="C1310" s="494" t="s">
        <v>1768</v>
      </c>
      <c r="D1310" s="672">
        <v>2</v>
      </c>
      <c r="E1310" s="748">
        <v>7.02</v>
      </c>
      <c r="F1310" s="652"/>
    </row>
    <row r="1311" spans="1:6" ht="15.75">
      <c r="A1311" s="1501"/>
      <c r="B1311" s="1501"/>
      <c r="C1311" s="494" t="s">
        <v>1768</v>
      </c>
      <c r="D1311" s="672">
        <v>1</v>
      </c>
      <c r="E1311" s="748">
        <v>6.93</v>
      </c>
      <c r="F1311" s="660"/>
    </row>
    <row r="1312" spans="1:6" ht="15.75">
      <c r="A1312" s="1501"/>
      <c r="B1312" s="1501"/>
      <c r="C1312" s="494" t="s">
        <v>1769</v>
      </c>
      <c r="D1312" s="672">
        <v>2</v>
      </c>
      <c r="E1312" s="748">
        <v>221.4</v>
      </c>
      <c r="F1312" s="660"/>
    </row>
    <row r="1313" spans="1:6" ht="15.75">
      <c r="A1313" s="1501"/>
      <c r="B1313" s="1501"/>
      <c r="C1313" s="494" t="s">
        <v>1770</v>
      </c>
      <c r="D1313" s="672">
        <v>1</v>
      </c>
      <c r="E1313" s="748">
        <v>40.5</v>
      </c>
      <c r="F1313" s="660"/>
    </row>
    <row r="1314" spans="1:6" ht="15.75">
      <c r="A1314" s="1501"/>
      <c r="B1314" s="1501"/>
      <c r="C1314" s="494" t="s">
        <v>1771</v>
      </c>
      <c r="D1314" s="672">
        <v>2</v>
      </c>
      <c r="E1314" s="748">
        <v>55.8</v>
      </c>
      <c r="F1314" s="660"/>
    </row>
    <row r="1315" spans="1:6" ht="15.75">
      <c r="A1315" s="1501"/>
      <c r="B1315" s="1501"/>
      <c r="C1315" s="494" t="s">
        <v>1772</v>
      </c>
      <c r="D1315" s="672">
        <v>1</v>
      </c>
      <c r="E1315" s="748">
        <v>2.16</v>
      </c>
      <c r="F1315" s="660"/>
    </row>
    <row r="1316" spans="1:6" ht="15.75">
      <c r="A1316" s="1501"/>
      <c r="B1316" s="1501"/>
      <c r="C1316" s="494" t="s">
        <v>1773</v>
      </c>
      <c r="D1316" s="672">
        <v>1</v>
      </c>
      <c r="E1316" s="748">
        <v>20.7</v>
      </c>
      <c r="F1316" s="652"/>
    </row>
    <row r="1317" spans="1:6" ht="15.75">
      <c r="A1317" s="1501"/>
      <c r="B1317" s="1501"/>
      <c r="C1317" s="494" t="s">
        <v>1774</v>
      </c>
      <c r="D1317" s="672">
        <v>1</v>
      </c>
      <c r="E1317" s="748">
        <v>25.2</v>
      </c>
      <c r="F1317" s="660"/>
    </row>
    <row r="1318" spans="1:6" ht="15.75">
      <c r="A1318" s="1501"/>
      <c r="B1318" s="1501"/>
      <c r="C1318" s="494" t="s">
        <v>1775</v>
      </c>
      <c r="D1318" s="672">
        <v>1</v>
      </c>
      <c r="E1318" s="748">
        <v>12.6</v>
      </c>
      <c r="F1318" s="660"/>
    </row>
    <row r="1319" spans="1:6" ht="15.75">
      <c r="A1319" s="1501"/>
      <c r="B1319" s="1501"/>
      <c r="C1319" s="494" t="s">
        <v>1776</v>
      </c>
      <c r="D1319" s="672">
        <v>1</v>
      </c>
      <c r="E1319" s="748">
        <v>6.66</v>
      </c>
      <c r="F1319" s="660"/>
    </row>
    <row r="1320" spans="1:6" ht="15.75">
      <c r="A1320" s="1501"/>
      <c r="B1320" s="1501"/>
      <c r="C1320" s="494" t="s">
        <v>1777</v>
      </c>
      <c r="D1320" s="672">
        <v>1</v>
      </c>
      <c r="E1320" s="748">
        <v>20.7</v>
      </c>
      <c r="F1320" s="660"/>
    </row>
    <row r="1321" spans="1:6" ht="15.75">
      <c r="A1321" s="1501"/>
      <c r="B1321" s="1501"/>
      <c r="C1321" s="494" t="s">
        <v>1778</v>
      </c>
      <c r="D1321" s="672">
        <v>2</v>
      </c>
      <c r="E1321" s="748">
        <v>29.7</v>
      </c>
      <c r="F1321" s="660"/>
    </row>
    <row r="1322" spans="1:6" ht="15.75">
      <c r="A1322" s="1501"/>
      <c r="B1322" s="1501"/>
      <c r="C1322" s="494" t="s">
        <v>1779</v>
      </c>
      <c r="D1322" s="672">
        <v>1</v>
      </c>
      <c r="E1322" s="748">
        <v>18.9</v>
      </c>
      <c r="F1322" s="660"/>
    </row>
    <row r="1323" spans="1:6" ht="15.75">
      <c r="A1323" s="1501"/>
      <c r="B1323" s="1501"/>
      <c r="C1323" s="494" t="s">
        <v>1780</v>
      </c>
      <c r="D1323" s="672">
        <v>1</v>
      </c>
      <c r="E1323" s="748">
        <v>8.01</v>
      </c>
      <c r="F1323" s="652"/>
    </row>
    <row r="1324" spans="1:6" ht="15.75">
      <c r="A1324" s="1501"/>
      <c r="B1324" s="1501"/>
      <c r="C1324" s="494" t="s">
        <v>1781</v>
      </c>
      <c r="D1324" s="672">
        <v>2</v>
      </c>
      <c r="E1324" s="748">
        <v>1360.8</v>
      </c>
      <c r="F1324" s="652"/>
    </row>
    <row r="1325" spans="1:6" ht="15.75">
      <c r="A1325" s="1501"/>
      <c r="B1325" s="1501"/>
      <c r="C1325" s="494" t="s">
        <v>1782</v>
      </c>
      <c r="D1325" s="672">
        <v>2</v>
      </c>
      <c r="E1325" s="748">
        <v>354.6</v>
      </c>
      <c r="F1325" s="660"/>
    </row>
    <row r="1326" spans="1:6" ht="15.75">
      <c r="A1326" s="1501"/>
      <c r="B1326" s="1501"/>
      <c r="C1326" s="494" t="s">
        <v>1783</v>
      </c>
      <c r="D1326" s="672">
        <v>3</v>
      </c>
      <c r="E1326" s="748">
        <v>9.99</v>
      </c>
      <c r="F1326" s="660"/>
    </row>
    <row r="1327" spans="1:6" ht="15.75">
      <c r="A1327" s="1501"/>
      <c r="B1327" s="1501"/>
      <c r="C1327" s="494" t="s">
        <v>1784</v>
      </c>
      <c r="D1327" s="672">
        <v>2</v>
      </c>
      <c r="E1327" s="748">
        <v>7.92</v>
      </c>
      <c r="F1327" s="660"/>
    </row>
    <row r="1328" spans="1:6" ht="15.75">
      <c r="A1328" s="1501"/>
      <c r="B1328" s="1501"/>
      <c r="C1328" s="494" t="s">
        <v>1785</v>
      </c>
      <c r="D1328" s="672">
        <v>8</v>
      </c>
      <c r="E1328" s="748">
        <v>18.72</v>
      </c>
      <c r="F1328" s="660"/>
    </row>
    <row r="1329" spans="1:6" ht="15.75">
      <c r="A1329" s="1501"/>
      <c r="B1329" s="1501"/>
      <c r="C1329" s="494" t="s">
        <v>1786</v>
      </c>
      <c r="D1329" s="672">
        <v>1</v>
      </c>
      <c r="E1329" s="748">
        <v>2.07</v>
      </c>
      <c r="F1329" s="660"/>
    </row>
    <row r="1330" spans="1:6" ht="15.75">
      <c r="A1330" s="1501"/>
      <c r="B1330" s="1501"/>
      <c r="C1330" s="494" t="s">
        <v>1787</v>
      </c>
      <c r="D1330" s="672">
        <v>1</v>
      </c>
      <c r="E1330" s="748">
        <v>4.32</v>
      </c>
      <c r="F1330" s="660"/>
    </row>
    <row r="1331" spans="1:6" ht="15.75">
      <c r="A1331" s="1501"/>
      <c r="B1331" s="1501"/>
      <c r="C1331" s="494" t="s">
        <v>1788</v>
      </c>
      <c r="D1331" s="672">
        <v>1</v>
      </c>
      <c r="E1331" s="748">
        <v>7.11</v>
      </c>
      <c r="F1331" s="660"/>
    </row>
    <row r="1332" spans="1:6" ht="15.75">
      <c r="A1332" s="1501"/>
      <c r="B1332" s="1501"/>
      <c r="C1332" s="494" t="s">
        <v>1789</v>
      </c>
      <c r="D1332" s="672">
        <v>2</v>
      </c>
      <c r="E1332" s="748">
        <v>10.44</v>
      </c>
      <c r="F1332" s="660"/>
    </row>
    <row r="1333" spans="1:6" ht="15.75">
      <c r="A1333" s="1501"/>
      <c r="B1333" s="1501"/>
      <c r="C1333" s="494" t="s">
        <v>1790</v>
      </c>
      <c r="D1333" s="672">
        <v>1</v>
      </c>
      <c r="E1333" s="748">
        <v>4.86</v>
      </c>
      <c r="F1333" s="660"/>
    </row>
    <row r="1334" spans="1:6" ht="15.75">
      <c r="A1334" s="1501"/>
      <c r="B1334" s="1501"/>
      <c r="C1334" s="494" t="s">
        <v>1791</v>
      </c>
      <c r="D1334" s="672">
        <v>1</v>
      </c>
      <c r="E1334" s="748">
        <v>22.5</v>
      </c>
      <c r="F1334" s="660"/>
    </row>
    <row r="1335" spans="1:6" ht="15.75">
      <c r="A1335" s="1501"/>
      <c r="B1335" s="1501"/>
      <c r="C1335" s="494" t="s">
        <v>1792</v>
      </c>
      <c r="D1335" s="672">
        <v>1</v>
      </c>
      <c r="E1335" s="748">
        <v>210.6</v>
      </c>
      <c r="F1335" s="660"/>
    </row>
    <row r="1336" spans="1:6" ht="15.75">
      <c r="A1336" s="1501"/>
      <c r="B1336" s="1501"/>
      <c r="C1336" s="494" t="s">
        <v>1793</v>
      </c>
      <c r="D1336" s="672">
        <v>1</v>
      </c>
      <c r="E1336" s="748">
        <v>71.1</v>
      </c>
      <c r="F1336" s="660"/>
    </row>
    <row r="1337" spans="1:6" ht="15.75">
      <c r="A1337" s="1501"/>
      <c r="B1337" s="1501"/>
      <c r="C1337" s="494" t="s">
        <v>1794</v>
      </c>
      <c r="D1337" s="672">
        <v>1</v>
      </c>
      <c r="E1337" s="748">
        <v>19.8</v>
      </c>
      <c r="F1337" s="660"/>
    </row>
    <row r="1338" spans="1:6" ht="15.75">
      <c r="A1338" s="1501"/>
      <c r="B1338" s="1501"/>
      <c r="C1338" s="494" t="s">
        <v>1795</v>
      </c>
      <c r="D1338" s="672">
        <v>10</v>
      </c>
      <c r="E1338" s="748">
        <v>8.1</v>
      </c>
      <c r="F1338" s="660"/>
    </row>
    <row r="1339" spans="1:6" ht="15.75">
      <c r="A1339" s="1501"/>
      <c r="B1339" s="1501"/>
      <c r="C1339" s="494" t="s">
        <v>1796</v>
      </c>
      <c r="D1339" s="672">
        <v>1</v>
      </c>
      <c r="E1339" s="748">
        <v>13.95</v>
      </c>
      <c r="F1339" s="660"/>
    </row>
    <row r="1340" spans="1:6" ht="15.75">
      <c r="A1340" s="1501"/>
      <c r="B1340" s="1501"/>
      <c r="C1340" s="494" t="s">
        <v>1797</v>
      </c>
      <c r="D1340" s="672">
        <v>4</v>
      </c>
      <c r="E1340" s="748">
        <v>262.8</v>
      </c>
      <c r="F1340" s="660"/>
    </row>
    <row r="1341" spans="1:6" ht="15.75">
      <c r="A1341" s="1501"/>
      <c r="B1341" s="1501"/>
      <c r="C1341" s="494" t="s">
        <v>1798</v>
      </c>
      <c r="D1341" s="672">
        <v>1</v>
      </c>
      <c r="E1341" s="748">
        <v>7.56</v>
      </c>
      <c r="F1341" s="660"/>
    </row>
    <row r="1342" spans="1:6" ht="31.5">
      <c r="A1342" s="1501"/>
      <c r="B1342" s="1501"/>
      <c r="C1342" s="494" t="s">
        <v>1799</v>
      </c>
      <c r="D1342" s="672">
        <v>1</v>
      </c>
      <c r="E1342" s="748">
        <v>13.95</v>
      </c>
      <c r="F1342" s="660"/>
    </row>
    <row r="1343" spans="1:6" ht="15.75">
      <c r="A1343" s="1501"/>
      <c r="B1343" s="1501"/>
      <c r="C1343" s="494" t="s">
        <v>1488</v>
      </c>
      <c r="D1343" s="672">
        <v>1</v>
      </c>
      <c r="E1343" s="748">
        <v>152.1</v>
      </c>
      <c r="F1343" s="660"/>
    </row>
    <row r="1344" spans="1:6" ht="15.75">
      <c r="A1344" s="1501"/>
      <c r="B1344" s="1501"/>
      <c r="C1344" s="494" t="s">
        <v>1488</v>
      </c>
      <c r="D1344" s="672">
        <v>1</v>
      </c>
      <c r="E1344" s="748">
        <v>90.9</v>
      </c>
      <c r="F1344" s="660"/>
    </row>
    <row r="1345" spans="1:6" ht="15.75">
      <c r="A1345" s="1501"/>
      <c r="B1345" s="1501"/>
      <c r="C1345" s="494" t="s">
        <v>1800</v>
      </c>
      <c r="D1345" s="672">
        <v>1</v>
      </c>
      <c r="E1345" s="748">
        <v>14.85</v>
      </c>
      <c r="F1345" s="660"/>
    </row>
    <row r="1346" spans="1:6" ht="15.75">
      <c r="A1346" s="1501"/>
      <c r="B1346" s="1501"/>
      <c r="C1346" s="494" t="s">
        <v>1801</v>
      </c>
      <c r="D1346" s="672">
        <v>1</v>
      </c>
      <c r="E1346" s="748">
        <v>4.77</v>
      </c>
      <c r="F1346" s="660"/>
    </row>
    <row r="1347" spans="1:6" ht="15.75">
      <c r="A1347" s="1501"/>
      <c r="B1347" s="1501"/>
      <c r="C1347" s="494" t="s">
        <v>1801</v>
      </c>
      <c r="D1347" s="672">
        <v>1</v>
      </c>
      <c r="E1347" s="748">
        <v>4.77</v>
      </c>
      <c r="F1347" s="660"/>
    </row>
    <row r="1348" spans="1:6" ht="15.75">
      <c r="A1348" s="1501"/>
      <c r="B1348" s="1501"/>
      <c r="C1348" s="494" t="s">
        <v>1802</v>
      </c>
      <c r="D1348" s="672">
        <v>1</v>
      </c>
      <c r="E1348" s="748">
        <v>27</v>
      </c>
      <c r="F1348" s="660"/>
    </row>
    <row r="1349" spans="1:6" ht="15.75">
      <c r="A1349" s="1501"/>
      <c r="B1349" s="1501"/>
      <c r="C1349" s="494" t="s">
        <v>1802</v>
      </c>
      <c r="D1349" s="672">
        <v>1</v>
      </c>
      <c r="E1349" s="748">
        <v>14.85</v>
      </c>
      <c r="F1349" s="660"/>
    </row>
    <row r="1350" spans="1:6" ht="15.75">
      <c r="A1350" s="1501"/>
      <c r="B1350" s="1501"/>
      <c r="C1350" s="494" t="s">
        <v>1802</v>
      </c>
      <c r="D1350" s="672">
        <v>2</v>
      </c>
      <c r="E1350" s="748">
        <v>46.8</v>
      </c>
      <c r="F1350" s="660"/>
    </row>
    <row r="1351" spans="1:6" ht="15.75">
      <c r="A1351" s="1501"/>
      <c r="B1351" s="1501"/>
      <c r="C1351" s="494" t="s">
        <v>1802</v>
      </c>
      <c r="D1351" s="672">
        <v>4</v>
      </c>
      <c r="E1351" s="748">
        <v>12.6</v>
      </c>
      <c r="F1351" s="660"/>
    </row>
    <row r="1352" spans="1:6" ht="15.75">
      <c r="A1352" s="1501"/>
      <c r="B1352" s="1501"/>
      <c r="C1352" s="494" t="s">
        <v>1803</v>
      </c>
      <c r="D1352" s="672">
        <v>1</v>
      </c>
      <c r="E1352" s="748">
        <v>679.5</v>
      </c>
      <c r="F1352" s="660"/>
    </row>
    <row r="1353" spans="1:6" ht="31.5">
      <c r="A1353" s="1501"/>
      <c r="B1353" s="1501"/>
      <c r="C1353" s="494" t="s">
        <v>1804</v>
      </c>
      <c r="D1353" s="672">
        <v>1</v>
      </c>
      <c r="E1353" s="748">
        <v>1336.5</v>
      </c>
      <c r="F1353" s="660"/>
    </row>
    <row r="1354" spans="1:6" ht="15.75">
      <c r="A1354" s="1501"/>
      <c r="B1354" s="1501"/>
      <c r="C1354" s="494" t="s">
        <v>1805</v>
      </c>
      <c r="D1354" s="672">
        <v>2</v>
      </c>
      <c r="E1354" s="748">
        <v>13.86</v>
      </c>
      <c r="F1354" s="660"/>
    </row>
    <row r="1355" spans="1:6" ht="15.75">
      <c r="A1355" s="1501"/>
      <c r="B1355" s="1501"/>
      <c r="C1355" s="494" t="s">
        <v>1806</v>
      </c>
      <c r="D1355" s="672">
        <v>1</v>
      </c>
      <c r="E1355" s="748">
        <v>29.7</v>
      </c>
      <c r="F1355" s="660"/>
    </row>
    <row r="1356" spans="1:6" ht="15.75">
      <c r="A1356" s="1501"/>
      <c r="B1356" s="1501"/>
      <c r="C1356" s="494" t="s">
        <v>1807</v>
      </c>
      <c r="D1356" s="672">
        <v>1</v>
      </c>
      <c r="E1356" s="748">
        <v>35.1</v>
      </c>
      <c r="F1356" s="660"/>
    </row>
    <row r="1357" spans="1:6" ht="15.75">
      <c r="A1357" s="1501"/>
      <c r="B1357" s="1501"/>
      <c r="C1357" s="494" t="s">
        <v>1808</v>
      </c>
      <c r="D1357" s="672">
        <v>20</v>
      </c>
      <c r="E1357" s="748">
        <v>70.2</v>
      </c>
      <c r="F1357" s="660"/>
    </row>
    <row r="1358" spans="1:6" ht="15.75">
      <c r="A1358" s="1501"/>
      <c r="B1358" s="1501"/>
      <c r="C1358" s="494" t="s">
        <v>1809</v>
      </c>
      <c r="D1358" s="672">
        <v>20</v>
      </c>
      <c r="E1358" s="748">
        <v>46.8</v>
      </c>
      <c r="F1358" s="660"/>
    </row>
    <row r="1359" spans="1:6" ht="15.75">
      <c r="A1359" s="1501"/>
      <c r="B1359" s="1501"/>
      <c r="C1359" s="494" t="s">
        <v>1810</v>
      </c>
      <c r="D1359" s="672">
        <v>10</v>
      </c>
      <c r="E1359" s="748">
        <v>33.3</v>
      </c>
      <c r="F1359" s="660"/>
    </row>
    <row r="1360" spans="1:6" ht="15.75">
      <c r="A1360" s="1501"/>
      <c r="B1360" s="1501"/>
      <c r="C1360" s="494" t="s">
        <v>1811</v>
      </c>
      <c r="D1360" s="672">
        <v>5</v>
      </c>
      <c r="E1360" s="748">
        <v>16.65</v>
      </c>
      <c r="F1360" s="660"/>
    </row>
    <row r="1361" spans="1:6" ht="15.75">
      <c r="A1361" s="1501"/>
      <c r="B1361" s="1501"/>
      <c r="C1361" s="494" t="s">
        <v>1811</v>
      </c>
      <c r="D1361" s="672">
        <v>4</v>
      </c>
      <c r="E1361" s="748">
        <v>29.88</v>
      </c>
      <c r="F1361" s="660"/>
    </row>
    <row r="1362" spans="1:6" ht="15.75">
      <c r="A1362" s="1501"/>
      <c r="B1362" s="1501"/>
      <c r="C1362" s="494" t="s">
        <v>1812</v>
      </c>
      <c r="D1362" s="672">
        <v>1</v>
      </c>
      <c r="E1362" s="748">
        <v>13.05</v>
      </c>
      <c r="F1362" s="660"/>
    </row>
    <row r="1363" spans="1:6" ht="15.75">
      <c r="A1363" s="1501"/>
      <c r="B1363" s="1501"/>
      <c r="C1363" s="494" t="s">
        <v>1812</v>
      </c>
      <c r="D1363" s="672">
        <v>1</v>
      </c>
      <c r="E1363" s="748">
        <v>27</v>
      </c>
      <c r="F1363" s="660"/>
    </row>
    <row r="1364" spans="1:6" ht="15.75">
      <c r="A1364" s="1501"/>
      <c r="B1364" s="1501"/>
      <c r="C1364" s="494" t="s">
        <v>1812</v>
      </c>
      <c r="D1364" s="672">
        <v>1</v>
      </c>
      <c r="E1364" s="748">
        <v>23.4</v>
      </c>
      <c r="F1364" s="660"/>
    </row>
    <row r="1365" spans="1:6" ht="15.75">
      <c r="A1365" s="1501"/>
      <c r="B1365" s="1501"/>
      <c r="C1365" s="494" t="s">
        <v>1812</v>
      </c>
      <c r="D1365" s="672">
        <v>1</v>
      </c>
      <c r="E1365" s="748">
        <v>25.2</v>
      </c>
      <c r="F1365" s="660"/>
    </row>
    <row r="1366" spans="1:6" ht="15.75">
      <c r="A1366" s="1501"/>
      <c r="B1366" s="1501"/>
      <c r="C1366" s="494" t="s">
        <v>1813</v>
      </c>
      <c r="D1366" s="672">
        <v>3</v>
      </c>
      <c r="E1366" s="748">
        <v>81</v>
      </c>
      <c r="F1366" s="660"/>
    </row>
    <row r="1367" spans="1:6" ht="15.75">
      <c r="A1367" s="1501"/>
      <c r="B1367" s="1501"/>
      <c r="C1367" s="494" t="s">
        <v>1813</v>
      </c>
      <c r="D1367" s="672">
        <v>1</v>
      </c>
      <c r="E1367" s="748">
        <v>28.8</v>
      </c>
      <c r="F1367" s="660"/>
    </row>
    <row r="1368" spans="1:6" ht="15.75">
      <c r="A1368" s="1501"/>
      <c r="B1368" s="1501"/>
      <c r="C1368" s="494" t="s">
        <v>1813</v>
      </c>
      <c r="D1368" s="672">
        <v>1</v>
      </c>
      <c r="E1368" s="748">
        <v>30.6</v>
      </c>
      <c r="F1368" s="660"/>
    </row>
    <row r="1369" spans="1:6" ht="15.75">
      <c r="A1369" s="1501"/>
      <c r="B1369" s="1501"/>
      <c r="C1369" s="494" t="s">
        <v>1813</v>
      </c>
      <c r="D1369" s="672">
        <v>1</v>
      </c>
      <c r="E1369" s="748">
        <v>27.9</v>
      </c>
      <c r="F1369" s="660"/>
    </row>
    <row r="1370" spans="1:6" ht="15.75">
      <c r="A1370" s="1501"/>
      <c r="B1370" s="1501"/>
      <c r="C1370" s="494" t="s">
        <v>1814</v>
      </c>
      <c r="D1370" s="672">
        <v>1</v>
      </c>
      <c r="E1370" s="748">
        <v>25.2</v>
      </c>
      <c r="F1370" s="660"/>
    </row>
    <row r="1371" spans="1:6" ht="15.75">
      <c r="A1371" s="1501"/>
      <c r="B1371" s="1501"/>
      <c r="C1371" s="494" t="s">
        <v>1814</v>
      </c>
      <c r="D1371" s="672">
        <v>2</v>
      </c>
      <c r="E1371" s="748">
        <v>52.2</v>
      </c>
      <c r="F1371" s="660"/>
    </row>
    <row r="1372" spans="1:6" ht="15.75">
      <c r="A1372" s="1501"/>
      <c r="B1372" s="1501"/>
      <c r="C1372" s="494" t="s">
        <v>1814</v>
      </c>
      <c r="D1372" s="672">
        <v>1</v>
      </c>
      <c r="E1372" s="748">
        <v>34.2</v>
      </c>
      <c r="F1372" s="660"/>
    </row>
    <row r="1373" spans="1:6" ht="15.75">
      <c r="A1373" s="1501"/>
      <c r="B1373" s="1501"/>
      <c r="C1373" s="494" t="s">
        <v>1814</v>
      </c>
      <c r="D1373" s="672">
        <v>2</v>
      </c>
      <c r="E1373" s="748">
        <v>77.4</v>
      </c>
      <c r="F1373" s="660"/>
    </row>
    <row r="1374" spans="1:6" ht="15.75">
      <c r="A1374" s="1501"/>
      <c r="B1374" s="1501"/>
      <c r="C1374" s="494" t="s">
        <v>1815</v>
      </c>
      <c r="D1374" s="672">
        <v>1</v>
      </c>
      <c r="E1374" s="748">
        <v>9.45</v>
      </c>
      <c r="F1374" s="660"/>
    </row>
    <row r="1375" spans="1:6" ht="15.75">
      <c r="A1375" s="1501"/>
      <c r="B1375" s="1501"/>
      <c r="C1375" s="494" t="s">
        <v>1816</v>
      </c>
      <c r="D1375" s="672">
        <v>2</v>
      </c>
      <c r="E1375" s="748">
        <v>29.7</v>
      </c>
      <c r="F1375" s="660"/>
    </row>
    <row r="1376" spans="1:6" ht="15.75">
      <c r="A1376" s="1501"/>
      <c r="B1376" s="1501"/>
      <c r="C1376" s="494" t="s">
        <v>1816</v>
      </c>
      <c r="D1376" s="672">
        <v>1</v>
      </c>
      <c r="E1376" s="748">
        <v>14.85</v>
      </c>
      <c r="F1376" s="660"/>
    </row>
    <row r="1377" spans="1:6" ht="15.75">
      <c r="A1377" s="1501"/>
      <c r="B1377" s="1501"/>
      <c r="C1377" s="494" t="s">
        <v>1816</v>
      </c>
      <c r="D1377" s="672">
        <v>1</v>
      </c>
      <c r="E1377" s="748">
        <v>14.85</v>
      </c>
      <c r="F1377" s="660"/>
    </row>
    <row r="1378" spans="1:6" ht="15.75">
      <c r="A1378" s="1501"/>
      <c r="B1378" s="1501"/>
      <c r="C1378" s="494" t="s">
        <v>1817</v>
      </c>
      <c r="D1378" s="672">
        <v>1</v>
      </c>
      <c r="E1378" s="748">
        <v>18</v>
      </c>
      <c r="F1378" s="660"/>
    </row>
    <row r="1379" spans="1:6" ht="15.75">
      <c r="A1379" s="1501"/>
      <c r="B1379" s="1501"/>
      <c r="C1379" s="494" t="s">
        <v>1817</v>
      </c>
      <c r="D1379" s="672">
        <v>1</v>
      </c>
      <c r="E1379" s="748">
        <v>18</v>
      </c>
      <c r="F1379" s="660"/>
    </row>
    <row r="1380" spans="1:6" ht="15.75">
      <c r="A1380" s="1501"/>
      <c r="B1380" s="1501"/>
      <c r="C1380" s="494" t="s">
        <v>1817</v>
      </c>
      <c r="D1380" s="672">
        <v>1</v>
      </c>
      <c r="E1380" s="748">
        <v>18</v>
      </c>
      <c r="F1380" s="660"/>
    </row>
    <row r="1381" spans="1:6" ht="15.75">
      <c r="A1381" s="1501"/>
      <c r="B1381" s="1501"/>
      <c r="C1381" s="494" t="s">
        <v>1817</v>
      </c>
      <c r="D1381" s="672">
        <v>1</v>
      </c>
      <c r="E1381" s="748">
        <v>21.6</v>
      </c>
      <c r="F1381" s="660"/>
    </row>
    <row r="1382" spans="1:6" ht="15.75">
      <c r="A1382" s="1501"/>
      <c r="B1382" s="1501"/>
      <c r="C1382" s="494" t="s">
        <v>1818</v>
      </c>
      <c r="D1382" s="672">
        <v>2</v>
      </c>
      <c r="E1382" s="748">
        <v>29.7</v>
      </c>
      <c r="F1382" s="652"/>
    </row>
    <row r="1383" spans="1:6" ht="15.75">
      <c r="A1383" s="1501"/>
      <c r="B1383" s="1501"/>
      <c r="C1383" s="494" t="s">
        <v>1819</v>
      </c>
      <c r="D1383" s="672">
        <v>2</v>
      </c>
      <c r="E1383" s="748">
        <v>10.08</v>
      </c>
      <c r="F1383" s="660"/>
    </row>
    <row r="1384" spans="1:6" ht="15.75">
      <c r="A1384" s="1501"/>
      <c r="B1384" s="1501"/>
      <c r="C1384" s="494" t="s">
        <v>1819</v>
      </c>
      <c r="D1384" s="672">
        <v>1</v>
      </c>
      <c r="E1384" s="748">
        <v>4.14</v>
      </c>
      <c r="F1384" s="660"/>
    </row>
    <row r="1385" spans="1:6" ht="15.75">
      <c r="A1385" s="1501"/>
      <c r="B1385" s="1501"/>
      <c r="C1385" s="494" t="s">
        <v>1820</v>
      </c>
      <c r="D1385" s="672">
        <v>2</v>
      </c>
      <c r="E1385" s="748">
        <v>19.8</v>
      </c>
      <c r="F1385" s="660"/>
    </row>
    <row r="1386" spans="1:6" ht="15.75">
      <c r="A1386" s="1501"/>
      <c r="B1386" s="1501"/>
      <c r="C1386" s="494" t="s">
        <v>1821</v>
      </c>
      <c r="D1386" s="672">
        <v>1</v>
      </c>
      <c r="E1386" s="748">
        <v>198</v>
      </c>
      <c r="F1386" s="660"/>
    </row>
    <row r="1387" spans="1:6" ht="15.75">
      <c r="A1387" s="1501"/>
      <c r="B1387" s="1501"/>
      <c r="C1387" s="494" t="s">
        <v>1822</v>
      </c>
      <c r="D1387" s="672">
        <v>2</v>
      </c>
      <c r="E1387" s="748">
        <v>99</v>
      </c>
      <c r="F1387" s="660"/>
    </row>
    <row r="1388" spans="1:6" ht="15.75">
      <c r="A1388" s="1501"/>
      <c r="B1388" s="1501"/>
      <c r="C1388" s="494" t="s">
        <v>1823</v>
      </c>
      <c r="D1388" s="672">
        <v>2</v>
      </c>
      <c r="E1388" s="748">
        <v>29.7</v>
      </c>
      <c r="F1388" s="660"/>
    </row>
    <row r="1389" spans="1:6" ht="16.5" thickBot="1">
      <c r="A1389" s="1501"/>
      <c r="B1389" s="1501"/>
      <c r="C1389" s="504" t="s">
        <v>1824</v>
      </c>
      <c r="D1389" s="516">
        <v>2</v>
      </c>
      <c r="E1389" s="749">
        <v>72</v>
      </c>
      <c r="F1389" s="660"/>
    </row>
    <row r="1390" spans="1:6" ht="15.75">
      <c r="A1390" s="1501"/>
      <c r="B1390" s="1501"/>
      <c r="C1390" s="526" t="s">
        <v>1825</v>
      </c>
      <c r="D1390" s="673">
        <v>1</v>
      </c>
      <c r="E1390" s="750">
        <v>535</v>
      </c>
      <c r="F1390" s="652"/>
    </row>
    <row r="1391" spans="1:6" ht="15.75">
      <c r="A1391" s="1501"/>
      <c r="B1391" s="1501"/>
      <c r="C1391" s="507" t="s">
        <v>1825</v>
      </c>
      <c r="D1391" s="672">
        <v>1</v>
      </c>
      <c r="E1391" s="748">
        <v>535</v>
      </c>
      <c r="F1391" s="660"/>
    </row>
    <row r="1392" spans="1:6" ht="15.75">
      <c r="A1392" s="1501"/>
      <c r="B1392" s="1501"/>
      <c r="C1392" s="507" t="s">
        <v>1826</v>
      </c>
      <c r="D1392" s="672">
        <v>1</v>
      </c>
      <c r="E1392" s="748">
        <v>700</v>
      </c>
      <c r="F1392" s="660"/>
    </row>
    <row r="1393" spans="1:6" ht="15.75">
      <c r="A1393" s="1501"/>
      <c r="B1393" s="1501"/>
      <c r="C1393" s="507" t="s">
        <v>1825</v>
      </c>
      <c r="D1393" s="672">
        <v>1</v>
      </c>
      <c r="E1393" s="748">
        <v>535</v>
      </c>
      <c r="F1393" s="660"/>
    </row>
    <row r="1394" spans="1:6" ht="15.75">
      <c r="A1394" s="1501"/>
      <c r="B1394" s="1501"/>
      <c r="C1394" s="507" t="s">
        <v>1825</v>
      </c>
      <c r="D1394" s="672">
        <v>1</v>
      </c>
      <c r="E1394" s="748">
        <v>399</v>
      </c>
      <c r="F1394" s="660"/>
    </row>
    <row r="1395" spans="1:6" ht="15.75">
      <c r="A1395" s="1501"/>
      <c r="B1395" s="1501"/>
      <c r="C1395" s="507" t="s">
        <v>1827</v>
      </c>
      <c r="D1395" s="672">
        <v>1</v>
      </c>
      <c r="E1395" s="748">
        <v>325</v>
      </c>
      <c r="F1395" s="660"/>
    </row>
    <row r="1396" spans="1:6" ht="15.75">
      <c r="A1396" s="1501"/>
      <c r="B1396" s="1501"/>
      <c r="C1396" s="507" t="s">
        <v>1828</v>
      </c>
      <c r="D1396" s="672">
        <v>1</v>
      </c>
      <c r="E1396" s="748">
        <v>340</v>
      </c>
      <c r="F1396" s="660"/>
    </row>
    <row r="1397" spans="1:6" ht="15.75">
      <c r="A1397" s="1501"/>
      <c r="B1397" s="1501"/>
      <c r="C1397" s="507" t="s">
        <v>1827</v>
      </c>
      <c r="D1397" s="672">
        <v>1</v>
      </c>
      <c r="E1397" s="748">
        <v>448</v>
      </c>
      <c r="F1397" s="652"/>
    </row>
    <row r="1398" spans="1:6" ht="15.75">
      <c r="A1398" s="1501"/>
      <c r="B1398" s="1501"/>
      <c r="C1398" s="507" t="s">
        <v>1829</v>
      </c>
      <c r="D1398" s="672">
        <v>1</v>
      </c>
      <c r="E1398" s="748">
        <v>670</v>
      </c>
      <c r="F1398" s="659"/>
    </row>
    <row r="1399" spans="1:6" ht="15.75">
      <c r="A1399" s="1501"/>
      <c r="B1399" s="1501"/>
      <c r="C1399" s="507" t="s">
        <v>1830</v>
      </c>
      <c r="D1399" s="672">
        <v>1</v>
      </c>
      <c r="E1399" s="748">
        <v>1495</v>
      </c>
      <c r="F1399" s="652"/>
    </row>
    <row r="1400" spans="1:6" ht="31.5">
      <c r="A1400" s="1501"/>
      <c r="B1400" s="1501"/>
      <c r="C1400" s="507" t="s">
        <v>1831</v>
      </c>
      <c r="D1400" s="672">
        <v>1</v>
      </c>
      <c r="E1400" s="748">
        <v>4490</v>
      </c>
      <c r="F1400" s="653"/>
    </row>
    <row r="1401" spans="1:6" ht="31.5">
      <c r="A1401" s="1501"/>
      <c r="B1401" s="1501"/>
      <c r="C1401" s="507" t="s">
        <v>1832</v>
      </c>
      <c r="D1401" s="672">
        <v>1</v>
      </c>
      <c r="E1401" s="748">
        <v>1183</v>
      </c>
      <c r="F1401" s="653"/>
    </row>
    <row r="1402" spans="1:6" ht="15.75">
      <c r="A1402" s="1501"/>
      <c r="B1402" s="1501"/>
      <c r="C1402" s="507" t="s">
        <v>1833</v>
      </c>
      <c r="D1402" s="672">
        <v>1</v>
      </c>
      <c r="E1402" s="748">
        <v>490</v>
      </c>
      <c r="F1402" s="653"/>
    </row>
    <row r="1403" spans="1:6" ht="15.75">
      <c r="A1403" s="1501"/>
      <c r="B1403" s="1501"/>
      <c r="C1403" s="507" t="s">
        <v>1834</v>
      </c>
      <c r="D1403" s="672">
        <v>1</v>
      </c>
      <c r="E1403" s="748">
        <v>895</v>
      </c>
      <c r="F1403" s="653"/>
    </row>
    <row r="1404" spans="1:6" ht="15.75">
      <c r="A1404" s="1501"/>
      <c r="B1404" s="1501"/>
      <c r="C1404" s="507" t="s">
        <v>1835</v>
      </c>
      <c r="D1404" s="672">
        <v>1</v>
      </c>
      <c r="E1404" s="748">
        <v>995</v>
      </c>
      <c r="F1404" s="653"/>
    </row>
    <row r="1405" spans="1:6" ht="15.75">
      <c r="A1405" s="1501"/>
      <c r="B1405" s="1501"/>
      <c r="C1405" s="507" t="s">
        <v>1836</v>
      </c>
      <c r="D1405" s="672">
        <v>1</v>
      </c>
      <c r="E1405" s="748">
        <v>1345</v>
      </c>
      <c r="F1405" s="653"/>
    </row>
    <row r="1406" spans="1:6" ht="16.5" thickBot="1">
      <c r="A1406" s="1502"/>
      <c r="B1406" s="1502"/>
      <c r="C1406" s="514" t="s">
        <v>1837</v>
      </c>
      <c r="D1406" s="674">
        <v>1</v>
      </c>
      <c r="E1406" s="751">
        <v>345</v>
      </c>
      <c r="F1406" s="653"/>
    </row>
    <row r="1407" spans="1:6" ht="16.5" thickBot="1">
      <c r="A1407" s="1206" t="s">
        <v>520</v>
      </c>
      <c r="B1407" s="1207"/>
      <c r="C1407" s="1207"/>
      <c r="D1407" s="1208"/>
      <c r="E1407" s="375">
        <f>SUM(E1294:E1406)</f>
        <v>40352.97</v>
      </c>
      <c r="F1407" s="653"/>
    </row>
    <row r="1408" spans="1:6" ht="15.75">
      <c r="A1408" s="1407" t="s">
        <v>1838</v>
      </c>
      <c r="B1408" s="1407" t="s">
        <v>1754</v>
      </c>
      <c r="C1408" s="494" t="s">
        <v>1839</v>
      </c>
      <c r="D1408" s="673">
        <v>1</v>
      </c>
      <c r="E1408" s="730">
        <v>74.7</v>
      </c>
      <c r="F1408" s="653"/>
    </row>
    <row r="1409" spans="1:6" ht="15.75">
      <c r="A1409" s="1408"/>
      <c r="B1409" s="1408"/>
      <c r="C1409" s="494" t="s">
        <v>1840</v>
      </c>
      <c r="D1409" s="672">
        <v>2</v>
      </c>
      <c r="E1409" s="731">
        <v>73.8</v>
      </c>
      <c r="F1409" s="653"/>
    </row>
    <row r="1410" spans="1:6" ht="15.75">
      <c r="A1410" s="1408"/>
      <c r="B1410" s="1408"/>
      <c r="C1410" s="494" t="s">
        <v>1841</v>
      </c>
      <c r="D1410" s="672">
        <v>1</v>
      </c>
      <c r="E1410" s="731">
        <v>110.7</v>
      </c>
      <c r="F1410" s="653"/>
    </row>
    <row r="1411" spans="1:6" ht="15.75">
      <c r="A1411" s="1408"/>
      <c r="B1411" s="1408"/>
      <c r="C1411" s="494" t="s">
        <v>1842</v>
      </c>
      <c r="D1411" s="672">
        <v>12</v>
      </c>
      <c r="E1411" s="731">
        <v>25.92</v>
      </c>
      <c r="F1411" s="653"/>
    </row>
    <row r="1412" spans="1:6" ht="15.75">
      <c r="A1412" s="1408"/>
      <c r="B1412" s="1408"/>
      <c r="C1412" s="494" t="s">
        <v>1843</v>
      </c>
      <c r="D1412" s="672">
        <v>2</v>
      </c>
      <c r="E1412" s="731">
        <v>10.62</v>
      </c>
      <c r="F1412" s="653"/>
    </row>
    <row r="1413" spans="1:6" ht="15.75">
      <c r="A1413" s="1408"/>
      <c r="B1413" s="1408"/>
      <c r="C1413" s="494" t="s">
        <v>1783</v>
      </c>
      <c r="D1413" s="672">
        <v>10</v>
      </c>
      <c r="E1413" s="731">
        <v>44.1</v>
      </c>
      <c r="F1413" s="653"/>
    </row>
    <row r="1414" spans="1:6" ht="15.75">
      <c r="A1414" s="1408"/>
      <c r="B1414" s="1408"/>
      <c r="C1414" s="494" t="s">
        <v>1784</v>
      </c>
      <c r="D1414" s="672">
        <v>3</v>
      </c>
      <c r="E1414" s="731">
        <v>11.88</v>
      </c>
      <c r="F1414" s="653"/>
    </row>
    <row r="1415" spans="1:6" ht="15.75">
      <c r="A1415" s="1408"/>
      <c r="B1415" s="1408"/>
      <c r="C1415" s="494" t="s">
        <v>1844</v>
      </c>
      <c r="D1415" s="672">
        <v>1</v>
      </c>
      <c r="E1415" s="731">
        <v>19.8</v>
      </c>
      <c r="F1415" s="653"/>
    </row>
    <row r="1416" spans="1:6" ht="15.75">
      <c r="A1416" s="1408"/>
      <c r="B1416" s="1408"/>
      <c r="C1416" s="494" t="s">
        <v>1845</v>
      </c>
      <c r="D1416" s="672">
        <v>1</v>
      </c>
      <c r="E1416" s="731">
        <v>32.4</v>
      </c>
      <c r="F1416" s="653"/>
    </row>
    <row r="1417" spans="1:6" ht="15.75">
      <c r="A1417" s="1408"/>
      <c r="B1417" s="1408"/>
      <c r="C1417" s="494" t="s">
        <v>1846</v>
      </c>
      <c r="D1417" s="672">
        <v>1</v>
      </c>
      <c r="E1417" s="731">
        <v>35.1</v>
      </c>
      <c r="F1417" s="653"/>
    </row>
    <row r="1418" spans="1:6" ht="15.75">
      <c r="A1418" s="1408"/>
      <c r="B1418" s="1408"/>
      <c r="C1418" s="494" t="s">
        <v>1847</v>
      </c>
      <c r="D1418" s="672">
        <v>3</v>
      </c>
      <c r="E1418" s="731">
        <v>118.8</v>
      </c>
      <c r="F1418" s="653"/>
    </row>
    <row r="1419" spans="1:6" ht="15.75">
      <c r="A1419" s="1408"/>
      <c r="B1419" s="1408"/>
      <c r="C1419" s="494" t="s">
        <v>1848</v>
      </c>
      <c r="D1419" s="672">
        <v>20</v>
      </c>
      <c r="E1419" s="731">
        <v>46.8</v>
      </c>
      <c r="F1419" s="653"/>
    </row>
    <row r="1420" spans="1:6" ht="15.75">
      <c r="A1420" s="1408"/>
      <c r="B1420" s="1408"/>
      <c r="C1420" s="494" t="s">
        <v>1849</v>
      </c>
      <c r="D1420" s="672">
        <v>1</v>
      </c>
      <c r="E1420" s="731">
        <v>44.1</v>
      </c>
      <c r="F1420" s="653"/>
    </row>
    <row r="1421" spans="1:6" ht="31.5">
      <c r="A1421" s="1408"/>
      <c r="B1421" s="1408"/>
      <c r="C1421" s="494" t="s">
        <v>1850</v>
      </c>
      <c r="D1421" s="672">
        <v>1</v>
      </c>
      <c r="E1421" s="731">
        <v>8.46</v>
      </c>
      <c r="F1421" s="653"/>
    </row>
    <row r="1422" spans="1:6" ht="15.75">
      <c r="A1422" s="1408"/>
      <c r="B1422" s="1408"/>
      <c r="C1422" s="494" t="s">
        <v>1488</v>
      </c>
      <c r="D1422" s="672">
        <v>3</v>
      </c>
      <c r="E1422" s="731">
        <v>585.9</v>
      </c>
      <c r="F1422" s="653"/>
    </row>
    <row r="1423" spans="1:6" ht="15.75">
      <c r="A1423" s="1408"/>
      <c r="B1423" s="1408"/>
      <c r="C1423" s="494" t="s">
        <v>1851</v>
      </c>
      <c r="D1423" s="672">
        <v>1</v>
      </c>
      <c r="E1423" s="731">
        <v>77.4</v>
      </c>
      <c r="F1423" s="653"/>
    </row>
    <row r="1424" spans="1:6" ht="15.75">
      <c r="A1424" s="1408"/>
      <c r="B1424" s="1408"/>
      <c r="C1424" s="494" t="s">
        <v>1852</v>
      </c>
      <c r="D1424" s="672">
        <v>3</v>
      </c>
      <c r="E1424" s="731">
        <v>240.3</v>
      </c>
      <c r="F1424" s="653"/>
    </row>
    <row r="1425" spans="1:6" ht="15.75">
      <c r="A1425" s="1408"/>
      <c r="B1425" s="1408"/>
      <c r="C1425" s="494" t="s">
        <v>1853</v>
      </c>
      <c r="D1425" s="672">
        <v>50</v>
      </c>
      <c r="E1425" s="731">
        <v>270</v>
      </c>
      <c r="F1425" s="653"/>
    </row>
    <row r="1426" spans="1:6" ht="15.75">
      <c r="A1426" s="1408"/>
      <c r="B1426" s="1408"/>
      <c r="C1426" s="494" t="s">
        <v>1853</v>
      </c>
      <c r="D1426" s="672">
        <v>4</v>
      </c>
      <c r="E1426" s="731">
        <v>28.8</v>
      </c>
      <c r="F1426" s="653"/>
    </row>
    <row r="1427" spans="1:6" ht="15.75">
      <c r="A1427" s="1408"/>
      <c r="B1427" s="1408"/>
      <c r="C1427" s="494" t="s">
        <v>1854</v>
      </c>
      <c r="D1427" s="672">
        <v>1</v>
      </c>
      <c r="E1427" s="731">
        <v>788.4</v>
      </c>
      <c r="F1427" s="653"/>
    </row>
    <row r="1428" spans="1:6" ht="15.75">
      <c r="A1428" s="1408"/>
      <c r="B1428" s="1408"/>
      <c r="C1428" s="494" t="s">
        <v>1855</v>
      </c>
      <c r="D1428" s="672">
        <v>1</v>
      </c>
      <c r="E1428" s="731">
        <v>812.7</v>
      </c>
      <c r="F1428" s="653"/>
    </row>
    <row r="1429" spans="1:6" ht="15.75">
      <c r="A1429" s="1408"/>
      <c r="B1429" s="1408"/>
      <c r="C1429" s="494" t="s">
        <v>1856</v>
      </c>
      <c r="D1429" s="672">
        <v>10</v>
      </c>
      <c r="E1429" s="731">
        <v>23.4</v>
      </c>
      <c r="F1429" s="653"/>
    </row>
    <row r="1430" spans="1:6" ht="15.75">
      <c r="A1430" s="1408"/>
      <c r="B1430" s="1408"/>
      <c r="C1430" s="494" t="s">
        <v>1856</v>
      </c>
      <c r="D1430" s="672">
        <v>30</v>
      </c>
      <c r="E1430" s="731">
        <v>213.3</v>
      </c>
      <c r="F1430" s="653"/>
    </row>
    <row r="1431" spans="1:6" ht="15.75">
      <c r="A1431" s="1408"/>
      <c r="B1431" s="1408"/>
      <c r="C1431" s="494" t="s">
        <v>1857</v>
      </c>
      <c r="D1431" s="672">
        <v>20</v>
      </c>
      <c r="E1431" s="731">
        <v>46.8</v>
      </c>
      <c r="F1431" s="653"/>
    </row>
    <row r="1432" spans="1:6" ht="15.75">
      <c r="A1432" s="1408"/>
      <c r="B1432" s="1408"/>
      <c r="C1432" s="494" t="s">
        <v>1858</v>
      </c>
      <c r="D1432" s="672">
        <v>3</v>
      </c>
      <c r="E1432" s="731">
        <v>44.55</v>
      </c>
      <c r="F1432" s="653"/>
    </row>
    <row r="1433" spans="1:6" ht="15.75">
      <c r="A1433" s="1408"/>
      <c r="B1433" s="1408"/>
      <c r="C1433" s="494" t="s">
        <v>1859</v>
      </c>
      <c r="D1433" s="672">
        <v>1</v>
      </c>
      <c r="E1433" s="731">
        <v>272.7</v>
      </c>
      <c r="F1433" s="653"/>
    </row>
    <row r="1434" spans="1:6" ht="15.75">
      <c r="A1434" s="1408"/>
      <c r="B1434" s="1408"/>
      <c r="C1434" s="494" t="s">
        <v>1819</v>
      </c>
      <c r="D1434" s="672">
        <v>1</v>
      </c>
      <c r="E1434" s="731">
        <v>24.3</v>
      </c>
      <c r="F1434" s="653"/>
    </row>
    <row r="1435" spans="1:6" ht="15.75">
      <c r="A1435" s="1408"/>
      <c r="B1435" s="1408"/>
      <c r="C1435" s="494" t="s">
        <v>1860</v>
      </c>
      <c r="D1435" s="672">
        <v>2</v>
      </c>
      <c r="E1435" s="731">
        <v>8.64</v>
      </c>
      <c r="F1435" s="653"/>
    </row>
    <row r="1436" spans="1:6" ht="15.75">
      <c r="A1436" s="1408"/>
      <c r="B1436" s="1408"/>
      <c r="C1436" s="494" t="s">
        <v>1861</v>
      </c>
      <c r="D1436" s="672">
        <v>2</v>
      </c>
      <c r="E1436" s="731">
        <v>8.28</v>
      </c>
      <c r="F1436" s="652"/>
    </row>
    <row r="1437" spans="1:6" ht="15.75">
      <c r="A1437" s="1408"/>
      <c r="B1437" s="1408"/>
      <c r="C1437" s="494" t="s">
        <v>1862</v>
      </c>
      <c r="D1437" s="672">
        <v>1</v>
      </c>
      <c r="E1437" s="731">
        <v>4.14</v>
      </c>
      <c r="F1437" s="653"/>
    </row>
    <row r="1438" spans="1:6" ht="15.75">
      <c r="A1438" s="1408"/>
      <c r="B1438" s="1408"/>
      <c r="C1438" s="494" t="s">
        <v>1863</v>
      </c>
      <c r="D1438" s="672">
        <v>1</v>
      </c>
      <c r="E1438" s="731">
        <v>29.7</v>
      </c>
      <c r="F1438" s="653"/>
    </row>
    <row r="1439" spans="1:6" ht="15.75">
      <c r="A1439" s="1408"/>
      <c r="B1439" s="1408"/>
      <c r="C1439" s="494" t="s">
        <v>1864</v>
      </c>
      <c r="D1439" s="672">
        <v>3</v>
      </c>
      <c r="E1439" s="731">
        <v>17.55</v>
      </c>
      <c r="F1439" s="653"/>
    </row>
    <row r="1440" spans="1:6" ht="15.75">
      <c r="A1440" s="1408"/>
      <c r="B1440" s="1408"/>
      <c r="C1440" s="494" t="s">
        <v>1865</v>
      </c>
      <c r="D1440" s="672">
        <v>1</v>
      </c>
      <c r="E1440" s="731">
        <v>85.5</v>
      </c>
      <c r="F1440" s="653"/>
    </row>
    <row r="1441" spans="1:6" ht="15.75">
      <c r="A1441" s="1408"/>
      <c r="B1441" s="1408"/>
      <c r="C1441" s="494" t="s">
        <v>1866</v>
      </c>
      <c r="D1441" s="672">
        <v>1</v>
      </c>
      <c r="E1441" s="731">
        <v>77.4</v>
      </c>
      <c r="F1441" s="653"/>
    </row>
    <row r="1442" spans="1:6" ht="15.75">
      <c r="A1442" s="1408"/>
      <c r="B1442" s="1408"/>
      <c r="C1442" s="494" t="s">
        <v>1867</v>
      </c>
      <c r="D1442" s="672">
        <v>4</v>
      </c>
      <c r="E1442" s="731">
        <v>183.6</v>
      </c>
      <c r="F1442" s="653"/>
    </row>
    <row r="1443" spans="1:6" ht="15.75">
      <c r="A1443" s="1408"/>
      <c r="B1443" s="1408"/>
      <c r="C1443" s="494" t="s">
        <v>1868</v>
      </c>
      <c r="D1443" s="672">
        <v>1</v>
      </c>
      <c r="E1443" s="731">
        <v>1999</v>
      </c>
      <c r="F1443" s="653"/>
    </row>
    <row r="1444" spans="1:6" ht="15.75">
      <c r="A1444" s="1408"/>
      <c r="B1444" s="1408"/>
      <c r="C1444" s="494" t="s">
        <v>1869</v>
      </c>
      <c r="D1444" s="672">
        <v>2</v>
      </c>
      <c r="E1444" s="731">
        <v>99</v>
      </c>
      <c r="F1444" s="653"/>
    </row>
    <row r="1445" spans="1:6" ht="15.75">
      <c r="A1445" s="1408"/>
      <c r="B1445" s="1408"/>
      <c r="C1445" s="494" t="s">
        <v>1828</v>
      </c>
      <c r="D1445" s="672">
        <v>1</v>
      </c>
      <c r="E1445" s="731">
        <v>799</v>
      </c>
      <c r="F1445" s="653"/>
    </row>
    <row r="1446" spans="1:6" ht="31.5">
      <c r="A1446" s="1408"/>
      <c r="B1446" s="1408"/>
      <c r="C1446" s="494" t="s">
        <v>1870</v>
      </c>
      <c r="D1446" s="672">
        <v>1</v>
      </c>
      <c r="E1446" s="731">
        <v>799</v>
      </c>
      <c r="F1446" s="653"/>
    </row>
    <row r="1447" spans="1:6" ht="31.5">
      <c r="A1447" s="1408"/>
      <c r="B1447" s="1408"/>
      <c r="C1447" s="494" t="s">
        <v>1871</v>
      </c>
      <c r="D1447" s="672">
        <v>1</v>
      </c>
      <c r="E1447" s="731">
        <v>799</v>
      </c>
      <c r="F1447" s="653"/>
    </row>
    <row r="1448" spans="1:6" ht="31.5">
      <c r="A1448" s="1408"/>
      <c r="B1448" s="1408"/>
      <c r="C1448" s="494" t="s">
        <v>1872</v>
      </c>
      <c r="D1448" s="672">
        <v>1</v>
      </c>
      <c r="E1448" s="731">
        <v>499</v>
      </c>
      <c r="F1448" s="653"/>
    </row>
    <row r="1449" spans="1:6" ht="15.75">
      <c r="A1449" s="1408"/>
      <c r="B1449" s="1408"/>
      <c r="C1449" s="494" t="s">
        <v>1873</v>
      </c>
      <c r="D1449" s="672">
        <v>1</v>
      </c>
      <c r="E1449" s="731">
        <v>49</v>
      </c>
      <c r="F1449" s="653"/>
    </row>
    <row r="1450" spans="1:6" ht="31.5">
      <c r="A1450" s="1408"/>
      <c r="B1450" s="1408"/>
      <c r="C1450" s="494" t="s">
        <v>1874</v>
      </c>
      <c r="D1450" s="672">
        <v>1</v>
      </c>
      <c r="E1450" s="752">
        <v>290</v>
      </c>
      <c r="F1450" s="653"/>
    </row>
    <row r="1451" spans="1:6" ht="15.75">
      <c r="A1451" s="1408"/>
      <c r="B1451" s="1408"/>
      <c r="C1451" s="494" t="s">
        <v>1875</v>
      </c>
      <c r="D1451" s="672">
        <v>1</v>
      </c>
      <c r="E1451" s="752">
        <v>99</v>
      </c>
      <c r="F1451" s="653"/>
    </row>
    <row r="1452" spans="1:6" ht="15.75">
      <c r="A1452" s="1408"/>
      <c r="B1452" s="1408"/>
      <c r="C1452" s="494" t="s">
        <v>1876</v>
      </c>
      <c r="D1452" s="672">
        <v>1</v>
      </c>
      <c r="E1452" s="752">
        <v>690</v>
      </c>
      <c r="F1452" s="653"/>
    </row>
    <row r="1453" spans="1:6" ht="15.75">
      <c r="A1453" s="1408"/>
      <c r="B1453" s="1408"/>
      <c r="C1453" s="494" t="s">
        <v>1877</v>
      </c>
      <c r="D1453" s="672">
        <v>1</v>
      </c>
      <c r="E1453" s="752">
        <v>690</v>
      </c>
      <c r="F1453" s="652"/>
    </row>
    <row r="1454" spans="1:6" ht="15.75">
      <c r="A1454" s="1408"/>
      <c r="B1454" s="1408"/>
      <c r="C1454" s="494" t="s">
        <v>1878</v>
      </c>
      <c r="D1454" s="672">
        <v>1</v>
      </c>
      <c r="E1454" s="752">
        <v>3590</v>
      </c>
      <c r="F1454" s="653"/>
    </row>
    <row r="1455" spans="1:6" ht="31.5">
      <c r="A1455" s="1408"/>
      <c r="B1455" s="1408"/>
      <c r="C1455" s="494" t="s">
        <v>1879</v>
      </c>
      <c r="D1455" s="672">
        <v>1</v>
      </c>
      <c r="E1455" s="752">
        <v>623</v>
      </c>
      <c r="F1455" s="653"/>
    </row>
    <row r="1456" spans="1:6" ht="31.5">
      <c r="A1456" s="1408"/>
      <c r="B1456" s="1408"/>
      <c r="C1456" s="494" t="s">
        <v>1880</v>
      </c>
      <c r="D1456" s="672">
        <v>1</v>
      </c>
      <c r="E1456" s="752">
        <v>525</v>
      </c>
      <c r="F1456" s="653"/>
    </row>
    <row r="1457" spans="1:6" ht="16.5" thickBot="1">
      <c r="A1457" s="1408"/>
      <c r="B1457" s="1408"/>
      <c r="C1457" s="504" t="s">
        <v>1881</v>
      </c>
      <c r="D1457" s="516">
        <v>1</v>
      </c>
      <c r="E1457" s="753">
        <v>3090</v>
      </c>
      <c r="F1457" s="653"/>
    </row>
    <row r="1458" spans="1:6" ht="48" thickBot="1">
      <c r="A1458" s="1408"/>
      <c r="B1458" s="1408"/>
      <c r="C1458" s="213" t="s">
        <v>1882</v>
      </c>
      <c r="D1458" s="675"/>
      <c r="E1458" s="754">
        <f>'[1]2009г'!$G$65+'[1]2009г'!$G$67+'[1]2009г'!$G$69+'[1]2009г'!$G$71</f>
        <v>7850</v>
      </c>
      <c r="F1458" s="653"/>
    </row>
    <row r="1459" spans="1:6" ht="48" thickBot="1">
      <c r="A1459" s="1427"/>
      <c r="B1459" s="1427"/>
      <c r="C1459" s="213" t="s">
        <v>1883</v>
      </c>
      <c r="D1459" s="675"/>
      <c r="E1459" s="754">
        <v>1000</v>
      </c>
      <c r="F1459" s="652"/>
    </row>
    <row r="1460" spans="1:6" ht="16.5" thickBot="1">
      <c r="A1460" s="1206" t="s">
        <v>520</v>
      </c>
      <c r="B1460" s="1207"/>
      <c r="C1460" s="1207"/>
      <c r="D1460" s="1208"/>
      <c r="E1460" s="375">
        <f>SUM(E1408:E1459)</f>
        <v>27990.54</v>
      </c>
      <c r="F1460" s="660"/>
    </row>
    <row r="1461" spans="1:6" ht="31.5">
      <c r="A1461" s="1405" t="s">
        <v>1884</v>
      </c>
      <c r="B1461" s="1405" t="s">
        <v>1754</v>
      </c>
      <c r="C1461" s="676" t="s">
        <v>1885</v>
      </c>
      <c r="D1461" s="677">
        <v>5</v>
      </c>
      <c r="E1461" s="730">
        <v>184.5</v>
      </c>
      <c r="F1461" s="660"/>
    </row>
    <row r="1462" spans="1:6" ht="15.75">
      <c r="A1462" s="1406"/>
      <c r="B1462" s="1406"/>
      <c r="C1462" s="678" t="s">
        <v>1886</v>
      </c>
      <c r="D1462" s="677">
        <v>1</v>
      </c>
      <c r="E1462" s="731">
        <v>72.9</v>
      </c>
      <c r="F1462" s="660"/>
    </row>
    <row r="1463" spans="1:6" ht="15.75">
      <c r="A1463" s="1406"/>
      <c r="B1463" s="1406"/>
      <c r="C1463" s="678" t="s">
        <v>1887</v>
      </c>
      <c r="D1463" s="677">
        <v>1</v>
      </c>
      <c r="E1463" s="731">
        <v>15.3</v>
      </c>
      <c r="F1463" s="660"/>
    </row>
    <row r="1464" spans="1:6" ht="15.75">
      <c r="A1464" s="1406"/>
      <c r="B1464" s="1406"/>
      <c r="C1464" s="678" t="s">
        <v>1888</v>
      </c>
      <c r="D1464" s="677">
        <v>3</v>
      </c>
      <c r="E1464" s="731">
        <v>70.2</v>
      </c>
      <c r="F1464" s="660"/>
    </row>
    <row r="1465" spans="1:6" ht="31.5">
      <c r="A1465" s="1406"/>
      <c r="B1465" s="1406"/>
      <c r="C1465" s="678" t="s">
        <v>1889</v>
      </c>
      <c r="D1465" s="677">
        <v>3</v>
      </c>
      <c r="E1465" s="731">
        <v>348.3</v>
      </c>
      <c r="F1465" s="660"/>
    </row>
    <row r="1466" spans="1:6" ht="31.5">
      <c r="A1466" s="1406"/>
      <c r="B1466" s="1406"/>
      <c r="C1466" s="678" t="s">
        <v>1890</v>
      </c>
      <c r="D1466" s="677">
        <v>3</v>
      </c>
      <c r="E1466" s="731">
        <v>40.5</v>
      </c>
      <c r="F1466" s="660"/>
    </row>
    <row r="1467" spans="1:6" ht="31.5">
      <c r="A1467" s="1406"/>
      <c r="B1467" s="1406"/>
      <c r="C1467" s="678" t="s">
        <v>1891</v>
      </c>
      <c r="D1467" s="677">
        <v>4</v>
      </c>
      <c r="E1467" s="731">
        <v>68.4</v>
      </c>
      <c r="F1467" s="660"/>
    </row>
    <row r="1468" spans="1:6" ht="31.5">
      <c r="A1468" s="1406"/>
      <c r="B1468" s="1406"/>
      <c r="C1468" s="678" t="s">
        <v>1892</v>
      </c>
      <c r="D1468" s="677">
        <v>1</v>
      </c>
      <c r="E1468" s="731">
        <v>37.8</v>
      </c>
      <c r="F1468" s="660"/>
    </row>
    <row r="1469" spans="1:6" ht="31.5">
      <c r="A1469" s="1406"/>
      <c r="B1469" s="1406"/>
      <c r="C1469" s="678" t="s">
        <v>1893</v>
      </c>
      <c r="D1469" s="677">
        <v>1</v>
      </c>
      <c r="E1469" s="731">
        <v>37.8</v>
      </c>
      <c r="F1469" s="652"/>
    </row>
    <row r="1470" spans="1:6" ht="31.5">
      <c r="A1470" s="1406"/>
      <c r="B1470" s="1406"/>
      <c r="C1470" s="678" t="s">
        <v>1894</v>
      </c>
      <c r="D1470" s="677">
        <v>1</v>
      </c>
      <c r="E1470" s="731">
        <v>21.6</v>
      </c>
      <c r="F1470" s="659"/>
    </row>
    <row r="1471" spans="1:6" ht="31.5">
      <c r="A1471" s="1406"/>
      <c r="B1471" s="1406"/>
      <c r="C1471" s="678" t="s">
        <v>1895</v>
      </c>
      <c r="D1471" s="677">
        <v>19</v>
      </c>
      <c r="E1471" s="731">
        <v>47.88</v>
      </c>
      <c r="F1471" s="652"/>
    </row>
    <row r="1472" spans="1:6" ht="31.5">
      <c r="A1472" s="1406"/>
      <c r="B1472" s="1406"/>
      <c r="C1472" s="678" t="s">
        <v>1896</v>
      </c>
      <c r="D1472" s="677">
        <v>1</v>
      </c>
      <c r="E1472" s="731">
        <v>2.52</v>
      </c>
      <c r="F1472" s="653"/>
    </row>
    <row r="1473" spans="1:6" ht="31.5">
      <c r="A1473" s="1406"/>
      <c r="B1473" s="1406"/>
      <c r="C1473" s="678" t="s">
        <v>1897</v>
      </c>
      <c r="D1473" s="677">
        <v>1</v>
      </c>
      <c r="E1473" s="731">
        <v>37.8</v>
      </c>
      <c r="F1473" s="653"/>
    </row>
    <row r="1474" spans="1:6" ht="31.5">
      <c r="A1474" s="1406"/>
      <c r="B1474" s="1406"/>
      <c r="C1474" s="678" t="s">
        <v>1898</v>
      </c>
      <c r="D1474" s="677">
        <v>3</v>
      </c>
      <c r="E1474" s="731">
        <v>126.9</v>
      </c>
      <c r="F1474" s="653"/>
    </row>
    <row r="1475" spans="1:6" ht="15.75">
      <c r="A1475" s="1406"/>
      <c r="B1475" s="1406"/>
      <c r="C1475" s="678" t="s">
        <v>1899</v>
      </c>
      <c r="D1475" s="677">
        <v>1</v>
      </c>
      <c r="E1475" s="731">
        <v>37.8</v>
      </c>
      <c r="F1475" s="653"/>
    </row>
    <row r="1476" spans="1:6" ht="31.5">
      <c r="A1476" s="1406"/>
      <c r="B1476" s="1406"/>
      <c r="C1476" s="678" t="s">
        <v>1900</v>
      </c>
      <c r="D1476" s="677">
        <v>4</v>
      </c>
      <c r="E1476" s="731">
        <v>59.4</v>
      </c>
      <c r="F1476" s="653"/>
    </row>
    <row r="1477" spans="1:6" ht="15.75">
      <c r="A1477" s="1406"/>
      <c r="B1477" s="1406"/>
      <c r="C1477" s="678" t="s">
        <v>1901</v>
      </c>
      <c r="D1477" s="677">
        <v>1</v>
      </c>
      <c r="E1477" s="731">
        <v>41.4</v>
      </c>
      <c r="F1477" s="653"/>
    </row>
    <row r="1478" spans="1:6" ht="15.75">
      <c r="A1478" s="1406"/>
      <c r="B1478" s="1406"/>
      <c r="C1478" s="678" t="s">
        <v>1902</v>
      </c>
      <c r="D1478" s="677">
        <v>2</v>
      </c>
      <c r="E1478" s="731">
        <v>55.8</v>
      </c>
      <c r="F1478" s="653"/>
    </row>
    <row r="1479" spans="1:6" ht="31.5">
      <c r="A1479" s="1406"/>
      <c r="B1479" s="1406"/>
      <c r="C1479" s="678" t="s">
        <v>1903</v>
      </c>
      <c r="D1479" s="677">
        <v>2</v>
      </c>
      <c r="E1479" s="731">
        <v>70.2</v>
      </c>
      <c r="F1479" s="653"/>
    </row>
    <row r="1480" spans="1:6" ht="31.5">
      <c r="A1480" s="1406"/>
      <c r="B1480" s="1406"/>
      <c r="C1480" s="678" t="s">
        <v>1904</v>
      </c>
      <c r="D1480" s="677">
        <v>6</v>
      </c>
      <c r="E1480" s="731">
        <v>52.38</v>
      </c>
      <c r="F1480" s="653"/>
    </row>
    <row r="1481" spans="1:6" ht="31.5">
      <c r="A1481" s="1406"/>
      <c r="B1481" s="1406"/>
      <c r="C1481" s="678" t="s">
        <v>1905</v>
      </c>
      <c r="D1481" s="677">
        <v>3</v>
      </c>
      <c r="E1481" s="731">
        <v>19.98</v>
      </c>
      <c r="F1481" s="653"/>
    </row>
    <row r="1482" spans="1:6" ht="31.5">
      <c r="A1482" s="1406"/>
      <c r="B1482" s="1406"/>
      <c r="C1482" s="678" t="s">
        <v>1906</v>
      </c>
      <c r="D1482" s="677">
        <v>3</v>
      </c>
      <c r="E1482" s="731">
        <v>221.4</v>
      </c>
      <c r="F1482" s="653"/>
    </row>
    <row r="1483" spans="1:6" ht="15.75">
      <c r="A1483" s="1406"/>
      <c r="B1483" s="1406"/>
      <c r="C1483" s="678" t="s">
        <v>1907</v>
      </c>
      <c r="D1483" s="677">
        <v>10</v>
      </c>
      <c r="E1483" s="731">
        <v>39.6</v>
      </c>
      <c r="F1483" s="653"/>
    </row>
    <row r="1484" spans="1:6" ht="15.75">
      <c r="A1484" s="1406"/>
      <c r="B1484" s="1406"/>
      <c r="C1484" s="678" t="s">
        <v>1908</v>
      </c>
      <c r="D1484" s="677">
        <v>2</v>
      </c>
      <c r="E1484" s="731">
        <v>8.1</v>
      </c>
      <c r="F1484" s="653"/>
    </row>
    <row r="1485" spans="1:6" ht="15.75">
      <c r="A1485" s="1406"/>
      <c r="B1485" s="1406"/>
      <c r="C1485" s="678" t="s">
        <v>1909</v>
      </c>
      <c r="D1485" s="677">
        <v>2</v>
      </c>
      <c r="E1485" s="731">
        <v>158.4</v>
      </c>
      <c r="F1485" s="653"/>
    </row>
    <row r="1486" spans="1:6" ht="15.75">
      <c r="A1486" s="1406"/>
      <c r="B1486" s="1406"/>
      <c r="C1486" s="678" t="s">
        <v>1910</v>
      </c>
      <c r="D1486" s="677">
        <v>1</v>
      </c>
      <c r="E1486" s="731">
        <v>78.3</v>
      </c>
      <c r="F1486" s="653"/>
    </row>
    <row r="1487" spans="1:6" ht="31.5">
      <c r="A1487" s="1406"/>
      <c r="B1487" s="1406"/>
      <c r="C1487" s="678" t="s">
        <v>1911</v>
      </c>
      <c r="D1487" s="677">
        <v>1</v>
      </c>
      <c r="E1487" s="731">
        <v>124.2</v>
      </c>
      <c r="F1487" s="653"/>
    </row>
    <row r="1488" spans="1:6" ht="15.75">
      <c r="A1488" s="1406"/>
      <c r="B1488" s="1406"/>
      <c r="C1488" s="678" t="s">
        <v>1912</v>
      </c>
      <c r="D1488" s="677">
        <v>4</v>
      </c>
      <c r="E1488" s="731">
        <v>23.76</v>
      </c>
      <c r="F1488" s="653"/>
    </row>
    <row r="1489" spans="1:6" ht="31.5">
      <c r="A1489" s="1406"/>
      <c r="B1489" s="1406"/>
      <c r="C1489" s="678" t="s">
        <v>1913</v>
      </c>
      <c r="D1489" s="677">
        <v>50</v>
      </c>
      <c r="E1489" s="731">
        <v>117</v>
      </c>
      <c r="F1489" s="653"/>
    </row>
    <row r="1490" spans="1:6" ht="15.75">
      <c r="A1490" s="1406"/>
      <c r="B1490" s="1406"/>
      <c r="C1490" s="678" t="s">
        <v>1914</v>
      </c>
      <c r="D1490" s="677">
        <v>1</v>
      </c>
      <c r="E1490" s="731">
        <v>21.6</v>
      </c>
      <c r="F1490" s="653"/>
    </row>
    <row r="1491" spans="1:6" ht="15.75">
      <c r="A1491" s="1406"/>
      <c r="B1491" s="1406"/>
      <c r="C1491" s="678" t="s">
        <v>1915</v>
      </c>
      <c r="D1491" s="677">
        <v>1</v>
      </c>
      <c r="E1491" s="731">
        <v>34.2</v>
      </c>
      <c r="F1491" s="653"/>
    </row>
    <row r="1492" spans="1:6" ht="15.75">
      <c r="A1492" s="1406"/>
      <c r="B1492" s="1406"/>
      <c r="C1492" s="678" t="s">
        <v>1916</v>
      </c>
      <c r="D1492" s="677">
        <v>1</v>
      </c>
      <c r="E1492" s="731">
        <v>92.7</v>
      </c>
      <c r="F1492" s="653"/>
    </row>
    <row r="1493" spans="1:6" ht="15.75">
      <c r="A1493" s="1406"/>
      <c r="B1493" s="1406"/>
      <c r="C1493" s="678" t="s">
        <v>1917</v>
      </c>
      <c r="D1493" s="677">
        <v>1</v>
      </c>
      <c r="E1493" s="731">
        <v>92.7</v>
      </c>
      <c r="F1493" s="653"/>
    </row>
    <row r="1494" spans="1:6" ht="15.75">
      <c r="A1494" s="1406"/>
      <c r="B1494" s="1406"/>
      <c r="C1494" s="678" t="s">
        <v>1918</v>
      </c>
      <c r="D1494" s="677">
        <v>4</v>
      </c>
      <c r="E1494" s="731">
        <v>115.2</v>
      </c>
      <c r="F1494" s="653"/>
    </row>
    <row r="1495" spans="1:6" ht="15.75">
      <c r="A1495" s="1406"/>
      <c r="B1495" s="1406"/>
      <c r="C1495" s="678" t="s">
        <v>1919</v>
      </c>
      <c r="D1495" s="677">
        <v>5</v>
      </c>
      <c r="E1495" s="731">
        <v>121.5</v>
      </c>
      <c r="F1495" s="653"/>
    </row>
    <row r="1496" spans="1:6" ht="15.75">
      <c r="A1496" s="1406"/>
      <c r="B1496" s="1406"/>
      <c r="C1496" s="678" t="s">
        <v>1920</v>
      </c>
      <c r="D1496" s="677">
        <v>3</v>
      </c>
      <c r="E1496" s="731">
        <v>183.6</v>
      </c>
      <c r="F1496" s="653"/>
    </row>
    <row r="1497" spans="1:6" ht="15.75">
      <c r="A1497" s="1406"/>
      <c r="B1497" s="1406"/>
      <c r="C1497" s="678" t="s">
        <v>1921</v>
      </c>
      <c r="D1497" s="677">
        <v>100</v>
      </c>
      <c r="E1497" s="731">
        <v>333</v>
      </c>
      <c r="F1497" s="653"/>
    </row>
    <row r="1498" spans="1:6" ht="31.5">
      <c r="A1498" s="1406"/>
      <c r="B1498" s="1406"/>
      <c r="C1498" s="678" t="s">
        <v>1922</v>
      </c>
      <c r="D1498" s="677">
        <v>2</v>
      </c>
      <c r="E1498" s="731">
        <v>43.2</v>
      </c>
      <c r="F1498" s="653"/>
    </row>
    <row r="1499" spans="1:6" ht="31.5">
      <c r="A1499" s="1406"/>
      <c r="B1499" s="1406"/>
      <c r="C1499" s="678" t="s">
        <v>1923</v>
      </c>
      <c r="D1499" s="677">
        <v>20</v>
      </c>
      <c r="E1499" s="731">
        <v>88.2</v>
      </c>
      <c r="F1499" s="653"/>
    </row>
    <row r="1500" spans="1:6" ht="31.5">
      <c r="A1500" s="1406"/>
      <c r="B1500" s="1406"/>
      <c r="C1500" s="678" t="s">
        <v>1924</v>
      </c>
      <c r="D1500" s="677">
        <v>20</v>
      </c>
      <c r="E1500" s="731">
        <v>111.6</v>
      </c>
      <c r="F1500" s="653"/>
    </row>
    <row r="1501" spans="1:6" ht="31.5">
      <c r="A1501" s="1406"/>
      <c r="B1501" s="1406"/>
      <c r="C1501" s="678" t="s">
        <v>1925</v>
      </c>
      <c r="D1501" s="677">
        <v>40</v>
      </c>
      <c r="E1501" s="731">
        <v>234</v>
      </c>
      <c r="F1501" s="653"/>
    </row>
    <row r="1502" spans="1:6" ht="15.75">
      <c r="A1502" s="1406"/>
      <c r="B1502" s="1406"/>
      <c r="C1502" s="678" t="s">
        <v>1926</v>
      </c>
      <c r="D1502" s="679">
        <v>20</v>
      </c>
      <c r="E1502" s="731">
        <v>142.2</v>
      </c>
      <c r="F1502" s="653"/>
    </row>
    <row r="1503" spans="1:6" ht="15.75">
      <c r="A1503" s="1406"/>
      <c r="B1503" s="1406"/>
      <c r="C1503" s="678" t="s">
        <v>1927</v>
      </c>
      <c r="D1503" s="677">
        <v>10</v>
      </c>
      <c r="E1503" s="731">
        <v>58.5</v>
      </c>
      <c r="F1503" s="653"/>
    </row>
    <row r="1504" spans="1:6" ht="15.75">
      <c r="A1504" s="1406"/>
      <c r="B1504" s="1406"/>
      <c r="C1504" s="678" t="s">
        <v>1928</v>
      </c>
      <c r="D1504" s="677">
        <v>4</v>
      </c>
      <c r="E1504" s="731">
        <v>48.6</v>
      </c>
      <c r="F1504" s="653"/>
    </row>
    <row r="1505" spans="1:6" ht="15.75">
      <c r="A1505" s="1406"/>
      <c r="B1505" s="1406"/>
      <c r="C1505" s="678" t="s">
        <v>1929</v>
      </c>
      <c r="D1505" s="677">
        <v>11</v>
      </c>
      <c r="E1505" s="731">
        <v>128.7</v>
      </c>
      <c r="F1505" s="653"/>
    </row>
    <row r="1506" spans="1:6" ht="15.75">
      <c r="A1506" s="1406"/>
      <c r="B1506" s="1406"/>
      <c r="C1506" s="678" t="s">
        <v>1930</v>
      </c>
      <c r="D1506" s="677">
        <v>4</v>
      </c>
      <c r="E1506" s="731">
        <v>30.24</v>
      </c>
      <c r="F1506" s="653"/>
    </row>
    <row r="1507" spans="1:6" ht="15.75">
      <c r="A1507" s="1406"/>
      <c r="B1507" s="1406"/>
      <c r="C1507" s="678" t="s">
        <v>1931</v>
      </c>
      <c r="D1507" s="677">
        <v>2</v>
      </c>
      <c r="E1507" s="731">
        <v>23.4</v>
      </c>
      <c r="F1507" s="653"/>
    </row>
    <row r="1508" spans="1:6" ht="15.75">
      <c r="A1508" s="1406"/>
      <c r="B1508" s="1406"/>
      <c r="C1508" s="678" t="s">
        <v>1822</v>
      </c>
      <c r="D1508" s="677">
        <v>3</v>
      </c>
      <c r="E1508" s="731">
        <v>113.4</v>
      </c>
      <c r="F1508" s="653"/>
    </row>
    <row r="1509" spans="1:6" ht="15.75">
      <c r="A1509" s="1406"/>
      <c r="B1509" s="1406"/>
      <c r="C1509" s="678" t="s">
        <v>1932</v>
      </c>
      <c r="D1509" s="677">
        <v>3</v>
      </c>
      <c r="E1509" s="731">
        <v>129.6</v>
      </c>
      <c r="F1509" s="653"/>
    </row>
    <row r="1510" spans="1:6" ht="16.5" thickBot="1">
      <c r="A1510" s="1406"/>
      <c r="B1510" s="1406"/>
      <c r="C1510" s="680" t="s">
        <v>1823</v>
      </c>
      <c r="D1510" s="681">
        <v>4</v>
      </c>
      <c r="E1510" s="755">
        <v>133.2</v>
      </c>
      <c r="F1510" s="653"/>
    </row>
    <row r="1511" spans="1:6" ht="15.75">
      <c r="A1511" s="1406"/>
      <c r="B1511" s="1406"/>
      <c r="C1511" s="676" t="s">
        <v>1933</v>
      </c>
      <c r="D1511" s="682">
        <v>1</v>
      </c>
      <c r="E1511" s="730">
        <v>711</v>
      </c>
      <c r="F1511" s="653"/>
    </row>
    <row r="1512" spans="1:6" ht="15.75">
      <c r="A1512" s="1406"/>
      <c r="B1512" s="1406"/>
      <c r="C1512" s="678" t="s">
        <v>1934</v>
      </c>
      <c r="D1512" s="677">
        <v>1</v>
      </c>
      <c r="E1512" s="731">
        <v>99</v>
      </c>
      <c r="F1512" s="653"/>
    </row>
    <row r="1513" spans="1:6" ht="15.75">
      <c r="A1513" s="1406"/>
      <c r="B1513" s="1406"/>
      <c r="C1513" s="678" t="s">
        <v>1935</v>
      </c>
      <c r="D1513" s="677">
        <v>1</v>
      </c>
      <c r="E1513" s="731">
        <v>99</v>
      </c>
      <c r="F1513" s="653"/>
    </row>
    <row r="1514" spans="1:6" ht="31.5">
      <c r="A1514" s="1406"/>
      <c r="B1514" s="1406"/>
      <c r="C1514" s="678" t="s">
        <v>1936</v>
      </c>
      <c r="D1514" s="677">
        <v>1</v>
      </c>
      <c r="E1514" s="731">
        <v>724</v>
      </c>
      <c r="F1514" s="653"/>
    </row>
    <row r="1515" spans="1:6" ht="15.75">
      <c r="A1515" s="1406"/>
      <c r="B1515" s="1406"/>
      <c r="C1515" s="678" t="s">
        <v>1937</v>
      </c>
      <c r="D1515" s="677">
        <v>1</v>
      </c>
      <c r="E1515" s="731">
        <v>1071</v>
      </c>
      <c r="F1515" s="653"/>
    </row>
    <row r="1516" spans="1:6" ht="15.75">
      <c r="A1516" s="1406"/>
      <c r="B1516" s="1406"/>
      <c r="C1516" s="678" t="s">
        <v>1937</v>
      </c>
      <c r="D1516" s="677">
        <v>1</v>
      </c>
      <c r="E1516" s="731">
        <v>1117</v>
      </c>
      <c r="F1516" s="653"/>
    </row>
    <row r="1517" spans="1:6" ht="31.5">
      <c r="A1517" s="1406"/>
      <c r="B1517" s="1406"/>
      <c r="C1517" s="678" t="s">
        <v>1938</v>
      </c>
      <c r="D1517" s="677">
        <v>2</v>
      </c>
      <c r="E1517" s="731">
        <v>1248</v>
      </c>
      <c r="F1517" s="653"/>
    </row>
    <row r="1518" spans="1:6" ht="31.5">
      <c r="A1518" s="1406"/>
      <c r="B1518" s="1406"/>
      <c r="C1518" s="678" t="s">
        <v>1939</v>
      </c>
      <c r="D1518" s="677">
        <v>2</v>
      </c>
      <c r="E1518" s="731">
        <v>1048</v>
      </c>
      <c r="F1518" s="653"/>
    </row>
    <row r="1519" spans="1:6" ht="31.5">
      <c r="A1519" s="1406"/>
      <c r="B1519" s="1406"/>
      <c r="C1519" s="678" t="s">
        <v>1940</v>
      </c>
      <c r="D1519" s="677">
        <v>1</v>
      </c>
      <c r="E1519" s="731">
        <v>678</v>
      </c>
      <c r="F1519" s="653"/>
    </row>
    <row r="1520" spans="1:6" ht="15.75">
      <c r="A1520" s="1406"/>
      <c r="B1520" s="1406"/>
      <c r="C1520" s="678" t="s">
        <v>1941</v>
      </c>
      <c r="D1520" s="677">
        <v>1</v>
      </c>
      <c r="E1520" s="731">
        <v>301</v>
      </c>
      <c r="F1520" s="653"/>
    </row>
    <row r="1521" spans="1:6" ht="15.75">
      <c r="A1521" s="1406"/>
      <c r="B1521" s="1406"/>
      <c r="C1521" s="678" t="s">
        <v>1941</v>
      </c>
      <c r="D1521" s="677">
        <v>1</v>
      </c>
      <c r="E1521" s="731">
        <v>409</v>
      </c>
      <c r="F1521" s="653"/>
    </row>
    <row r="1522" spans="1:6" ht="16.5" thickBot="1">
      <c r="A1522" s="1406"/>
      <c r="B1522" s="1406"/>
      <c r="C1522" s="683" t="s">
        <v>1942</v>
      </c>
      <c r="D1522" s="684">
        <v>1</v>
      </c>
      <c r="E1522" s="717">
        <v>711</v>
      </c>
      <c r="F1522" s="653"/>
    </row>
    <row r="1523" spans="1:6" ht="32.25" thickBot="1">
      <c r="A1523" s="1426"/>
      <c r="B1523" s="1426"/>
      <c r="C1523" s="636" t="s">
        <v>1943</v>
      </c>
      <c r="D1523" s="9"/>
      <c r="E1523" s="756">
        <f>'[1]2009г'!$F$49+'[1]2009г'!$F$54+'[1]2009г'!$F$55</f>
        <v>21870</v>
      </c>
      <c r="F1523" s="653"/>
    </row>
    <row r="1524" spans="1:6" ht="16.5" thickBot="1">
      <c r="A1524" s="1206" t="s">
        <v>520</v>
      </c>
      <c r="B1524" s="1207"/>
      <c r="C1524" s="1207"/>
      <c r="D1524" s="1208"/>
      <c r="E1524" s="375">
        <f>SUM(E1461:E1523)</f>
        <v>34585.46</v>
      </c>
      <c r="F1524" s="653"/>
    </row>
    <row r="1525" spans="1:6" ht="32.25" thickBot="1">
      <c r="A1525" s="1407" t="s">
        <v>1944</v>
      </c>
      <c r="B1525" s="1407" t="s">
        <v>1754</v>
      </c>
      <c r="C1525" s="685" t="s">
        <v>1945</v>
      </c>
      <c r="D1525" s="686"/>
      <c r="E1525" s="757">
        <v>71895</v>
      </c>
      <c r="F1525" s="653"/>
    </row>
    <row r="1526" spans="1:6" ht="15.75">
      <c r="A1526" s="1408"/>
      <c r="B1526" s="1408"/>
      <c r="C1526" s="526" t="s">
        <v>1946</v>
      </c>
      <c r="D1526" s="673">
        <v>1</v>
      </c>
      <c r="E1526" s="758">
        <v>57.6</v>
      </c>
      <c r="F1526" s="653"/>
    </row>
    <row r="1527" spans="1:6" ht="15.75">
      <c r="A1527" s="1408"/>
      <c r="B1527" s="1408"/>
      <c r="C1527" s="507" t="s">
        <v>1946</v>
      </c>
      <c r="D1527" s="672">
        <v>1</v>
      </c>
      <c r="E1527" s="759">
        <v>57.6</v>
      </c>
      <c r="F1527" s="653"/>
    </row>
    <row r="1528" spans="1:6" ht="15.75">
      <c r="A1528" s="1408"/>
      <c r="B1528" s="1408"/>
      <c r="C1528" s="507" t="s">
        <v>1947</v>
      </c>
      <c r="D1528" s="672">
        <v>1</v>
      </c>
      <c r="E1528" s="759">
        <v>179.1</v>
      </c>
      <c r="F1528" s="653"/>
    </row>
    <row r="1529" spans="1:6" ht="15.75">
      <c r="A1529" s="1408"/>
      <c r="B1529" s="1408"/>
      <c r="C1529" s="507" t="s">
        <v>1948</v>
      </c>
      <c r="D1529" s="672">
        <v>1</v>
      </c>
      <c r="E1529" s="759">
        <v>49.5</v>
      </c>
      <c r="F1529" s="653"/>
    </row>
    <row r="1530" spans="1:6" ht="31.5">
      <c r="A1530" s="1408"/>
      <c r="B1530" s="1408"/>
      <c r="C1530" s="507" t="s">
        <v>1949</v>
      </c>
      <c r="D1530" s="672">
        <v>1</v>
      </c>
      <c r="E1530" s="759">
        <v>60.3</v>
      </c>
      <c r="F1530" s="653"/>
    </row>
    <row r="1531" spans="1:6" ht="31.5">
      <c r="A1531" s="1408"/>
      <c r="B1531" s="1408"/>
      <c r="C1531" s="507" t="s">
        <v>1950</v>
      </c>
      <c r="D1531" s="672">
        <v>1</v>
      </c>
      <c r="E1531" s="759">
        <v>259.2</v>
      </c>
      <c r="F1531" s="653"/>
    </row>
    <row r="1532" spans="1:6" ht="15.75">
      <c r="A1532" s="1408"/>
      <c r="B1532" s="1408"/>
      <c r="C1532" s="507" t="s">
        <v>1951</v>
      </c>
      <c r="D1532" s="672">
        <v>1</v>
      </c>
      <c r="E1532" s="759">
        <v>259.2</v>
      </c>
      <c r="F1532" s="653"/>
    </row>
    <row r="1533" spans="1:6" ht="15.75">
      <c r="A1533" s="1408"/>
      <c r="B1533" s="1408"/>
      <c r="C1533" s="507" t="s">
        <v>1952</v>
      </c>
      <c r="D1533" s="672">
        <v>1</v>
      </c>
      <c r="E1533" s="759">
        <v>88.2</v>
      </c>
      <c r="F1533" s="653"/>
    </row>
    <row r="1534" spans="1:6" ht="15.75">
      <c r="A1534" s="1408"/>
      <c r="B1534" s="1408"/>
      <c r="C1534" s="507" t="s">
        <v>1953</v>
      </c>
      <c r="D1534" s="672">
        <v>1</v>
      </c>
      <c r="E1534" s="759">
        <v>183.6</v>
      </c>
      <c r="F1534" s="653"/>
    </row>
    <row r="1535" spans="1:6" ht="15.75">
      <c r="A1535" s="1408"/>
      <c r="B1535" s="1408"/>
      <c r="C1535" s="507" t="s">
        <v>1954</v>
      </c>
      <c r="D1535" s="672">
        <v>1</v>
      </c>
      <c r="E1535" s="759">
        <v>87.3</v>
      </c>
      <c r="F1535" s="653"/>
    </row>
    <row r="1536" spans="1:6" ht="15.75">
      <c r="A1536" s="1408"/>
      <c r="B1536" s="1408"/>
      <c r="C1536" s="507" t="s">
        <v>1955</v>
      </c>
      <c r="D1536" s="672">
        <v>1</v>
      </c>
      <c r="E1536" s="759">
        <v>40.5</v>
      </c>
      <c r="F1536" s="653"/>
    </row>
    <row r="1537" spans="1:6" ht="15.75">
      <c r="A1537" s="1408"/>
      <c r="B1537" s="1408"/>
      <c r="C1537" s="507" t="s">
        <v>1956</v>
      </c>
      <c r="D1537" s="672">
        <v>1</v>
      </c>
      <c r="E1537" s="759">
        <v>27.9</v>
      </c>
      <c r="F1537" s="653"/>
    </row>
    <row r="1538" spans="1:6" ht="31.5">
      <c r="A1538" s="1408"/>
      <c r="B1538" s="1408"/>
      <c r="C1538" s="507" t="s">
        <v>1957</v>
      </c>
      <c r="D1538" s="672">
        <v>1</v>
      </c>
      <c r="E1538" s="759">
        <v>23.4</v>
      </c>
      <c r="F1538" s="653"/>
    </row>
    <row r="1539" spans="1:6" ht="15.75">
      <c r="A1539" s="1408"/>
      <c r="B1539" s="1408"/>
      <c r="C1539" s="507" t="s">
        <v>1958</v>
      </c>
      <c r="D1539" s="672">
        <v>1</v>
      </c>
      <c r="E1539" s="759">
        <v>564.3</v>
      </c>
      <c r="F1539" s="653"/>
    </row>
    <row r="1540" spans="1:6" ht="15.75">
      <c r="A1540" s="1408"/>
      <c r="B1540" s="1408"/>
      <c r="C1540" s="507" t="s">
        <v>1959</v>
      </c>
      <c r="D1540" s="672">
        <v>1</v>
      </c>
      <c r="E1540" s="759">
        <v>86.4</v>
      </c>
      <c r="F1540" s="653"/>
    </row>
    <row r="1541" spans="1:6" ht="15.75">
      <c r="A1541" s="1408"/>
      <c r="B1541" s="1408"/>
      <c r="C1541" s="507" t="s">
        <v>1960</v>
      </c>
      <c r="D1541" s="672">
        <v>1</v>
      </c>
      <c r="E1541" s="759">
        <v>86.4</v>
      </c>
      <c r="F1541" s="653"/>
    </row>
    <row r="1542" spans="1:6" ht="31.5">
      <c r="A1542" s="1408"/>
      <c r="B1542" s="1408"/>
      <c r="C1542" s="507" t="s">
        <v>1961</v>
      </c>
      <c r="D1542" s="672">
        <v>1</v>
      </c>
      <c r="E1542" s="759">
        <v>71.1</v>
      </c>
      <c r="F1542" s="653"/>
    </row>
    <row r="1543" spans="1:6" ht="31.5">
      <c r="A1543" s="1408"/>
      <c r="B1543" s="1408"/>
      <c r="C1543" s="507" t="s">
        <v>1962</v>
      </c>
      <c r="D1543" s="672">
        <v>1</v>
      </c>
      <c r="E1543" s="759">
        <v>90.9</v>
      </c>
      <c r="F1543" s="653"/>
    </row>
    <row r="1544" spans="1:6" ht="15.75">
      <c r="A1544" s="1408"/>
      <c r="B1544" s="1408"/>
      <c r="C1544" s="507" t="s">
        <v>1963</v>
      </c>
      <c r="D1544" s="672">
        <v>1</v>
      </c>
      <c r="E1544" s="759">
        <v>153</v>
      </c>
      <c r="F1544" s="653"/>
    </row>
    <row r="1545" spans="1:6" ht="15.75">
      <c r="A1545" s="1408"/>
      <c r="B1545" s="1408"/>
      <c r="C1545" s="507" t="s">
        <v>1964</v>
      </c>
      <c r="D1545" s="672">
        <v>1</v>
      </c>
      <c r="E1545" s="759">
        <v>244.8</v>
      </c>
      <c r="F1545" s="653"/>
    </row>
    <row r="1546" spans="1:6" ht="32.25" thickBot="1">
      <c r="A1546" s="1408"/>
      <c r="B1546" s="1408"/>
      <c r="C1546" s="508" t="s">
        <v>1965</v>
      </c>
      <c r="D1546" s="516">
        <v>1</v>
      </c>
      <c r="E1546" s="760">
        <v>172.8</v>
      </c>
      <c r="F1546" s="652"/>
    </row>
    <row r="1547" spans="1:6" ht="15.75">
      <c r="A1547" s="1408"/>
      <c r="B1547" s="1408"/>
      <c r="C1547" s="526" t="s">
        <v>1966</v>
      </c>
      <c r="D1547" s="673">
        <v>1</v>
      </c>
      <c r="E1547" s="758">
        <v>171</v>
      </c>
      <c r="F1547" s="653"/>
    </row>
    <row r="1548" spans="1:6" ht="16.5" thickBot="1">
      <c r="A1548" s="1408"/>
      <c r="B1548" s="1408"/>
      <c r="C1548" s="514" t="s">
        <v>1967</v>
      </c>
      <c r="D1548" s="674">
        <v>1</v>
      </c>
      <c r="E1548" s="761">
        <v>171</v>
      </c>
      <c r="F1548" s="653"/>
    </row>
    <row r="1549" spans="1:6" ht="16.5" thickBot="1">
      <c r="A1549" s="1408"/>
      <c r="B1549" s="1408"/>
      <c r="C1549" s="213" t="s">
        <v>1968</v>
      </c>
      <c r="D1549" s="670"/>
      <c r="E1549" s="757">
        <v>1277.1</v>
      </c>
      <c r="F1549" s="653"/>
    </row>
    <row r="1550" spans="1:6" ht="15.75">
      <c r="A1550" s="1408"/>
      <c r="B1550" s="1408"/>
      <c r="C1550" s="526" t="s">
        <v>1969</v>
      </c>
      <c r="D1550" s="673">
        <v>1</v>
      </c>
      <c r="E1550" s="762">
        <v>990</v>
      </c>
      <c r="F1550" s="653"/>
    </row>
    <row r="1551" spans="1:6" ht="15.75">
      <c r="A1551" s="1408"/>
      <c r="B1551" s="1408"/>
      <c r="C1551" s="507" t="s">
        <v>1877</v>
      </c>
      <c r="D1551" s="672">
        <v>1</v>
      </c>
      <c r="E1551" s="763">
        <v>690</v>
      </c>
      <c r="F1551" s="653"/>
    </row>
    <row r="1552" spans="1:6" ht="15.75">
      <c r="A1552" s="1408"/>
      <c r="B1552" s="1408"/>
      <c r="C1552" s="507" t="s">
        <v>1970</v>
      </c>
      <c r="D1552" s="672">
        <v>1</v>
      </c>
      <c r="E1552" s="763">
        <v>690</v>
      </c>
      <c r="F1552" s="653"/>
    </row>
    <row r="1553" spans="1:6" ht="15.75">
      <c r="A1553" s="1408"/>
      <c r="B1553" s="1408"/>
      <c r="C1553" s="507" t="s">
        <v>1971</v>
      </c>
      <c r="D1553" s="672">
        <v>1</v>
      </c>
      <c r="E1553" s="763">
        <v>245</v>
      </c>
      <c r="F1553" s="653"/>
    </row>
    <row r="1554" spans="1:6" ht="15.75">
      <c r="A1554" s="1408"/>
      <c r="B1554" s="1408"/>
      <c r="C1554" s="507" t="s">
        <v>1972</v>
      </c>
      <c r="D1554" s="672">
        <v>1</v>
      </c>
      <c r="E1554" s="763">
        <v>525</v>
      </c>
      <c r="F1554" s="652"/>
    </row>
    <row r="1555" spans="1:6" ht="15.75">
      <c r="A1555" s="1408"/>
      <c r="B1555" s="1408"/>
      <c r="C1555" s="507" t="s">
        <v>1973</v>
      </c>
      <c r="D1555" s="672">
        <v>1</v>
      </c>
      <c r="E1555" s="763">
        <v>623</v>
      </c>
      <c r="F1555" s="654"/>
    </row>
    <row r="1556" spans="1:6" ht="15.75">
      <c r="A1556" s="1408"/>
      <c r="B1556" s="1408"/>
      <c r="C1556" s="507" t="s">
        <v>1971</v>
      </c>
      <c r="D1556" s="672">
        <v>1</v>
      </c>
      <c r="E1556" s="763">
        <v>245</v>
      </c>
      <c r="F1556" s="654"/>
    </row>
    <row r="1557" spans="1:6" ht="15.75">
      <c r="A1557" s="1408"/>
      <c r="B1557" s="1408"/>
      <c r="C1557" s="507" t="s">
        <v>1971</v>
      </c>
      <c r="D1557" s="672">
        <v>1</v>
      </c>
      <c r="E1557" s="763">
        <v>195</v>
      </c>
      <c r="F1557" s="654"/>
    </row>
    <row r="1558" spans="1:6" ht="15.75">
      <c r="A1558" s="1408"/>
      <c r="B1558" s="1408"/>
      <c r="C1558" s="507" t="s">
        <v>1974</v>
      </c>
      <c r="D1558" s="672">
        <v>1</v>
      </c>
      <c r="E1558" s="763">
        <v>390</v>
      </c>
      <c r="F1558" s="654"/>
    </row>
    <row r="1559" spans="1:6" ht="15.75">
      <c r="A1559" s="1408"/>
      <c r="B1559" s="1408"/>
      <c r="C1559" s="507" t="s">
        <v>1975</v>
      </c>
      <c r="D1559" s="672">
        <v>1</v>
      </c>
      <c r="E1559" s="763">
        <v>145</v>
      </c>
      <c r="F1559" s="654"/>
    </row>
    <row r="1560" spans="1:6" ht="15.75">
      <c r="A1560" s="1408"/>
      <c r="B1560" s="1408"/>
      <c r="C1560" s="507" t="s">
        <v>1976</v>
      </c>
      <c r="D1560" s="672">
        <v>1</v>
      </c>
      <c r="E1560" s="763">
        <v>595</v>
      </c>
      <c r="F1560" s="654"/>
    </row>
    <row r="1561" spans="1:6" ht="16.5" thickBot="1">
      <c r="A1561" s="1427"/>
      <c r="B1561" s="1427"/>
      <c r="C1561" s="514" t="s">
        <v>1977</v>
      </c>
      <c r="D1561" s="674">
        <v>1</v>
      </c>
      <c r="E1561" s="764">
        <v>623</v>
      </c>
      <c r="F1561" s="654"/>
    </row>
    <row r="1562" spans="1:6" ht="16.5" thickBot="1">
      <c r="A1562" s="1206" t="s">
        <v>520</v>
      </c>
      <c r="B1562" s="1207"/>
      <c r="C1562" s="1207"/>
      <c r="D1562" s="1208"/>
      <c r="E1562" s="375">
        <f>SUM(E1525:E1561)</f>
        <v>82313.20000000001</v>
      </c>
      <c r="F1562" s="654"/>
    </row>
    <row r="1563" spans="1:6" ht="32.25" thickBot="1">
      <c r="A1563" s="1407" t="s">
        <v>1978</v>
      </c>
      <c r="B1563" s="1407" t="s">
        <v>1754</v>
      </c>
      <c r="C1563" s="685" t="s">
        <v>1979</v>
      </c>
      <c r="D1563" s="686"/>
      <c r="E1563" s="746">
        <v>19260</v>
      </c>
      <c r="F1563" s="654"/>
    </row>
    <row r="1564" spans="1:6" ht="31.5">
      <c r="A1564" s="1408"/>
      <c r="B1564" s="1408"/>
      <c r="C1564" s="501" t="s">
        <v>1980</v>
      </c>
      <c r="D1564" s="671">
        <v>1</v>
      </c>
      <c r="E1564" s="747">
        <v>117</v>
      </c>
      <c r="F1564" s="654"/>
    </row>
    <row r="1565" spans="1:6" ht="31.5">
      <c r="A1565" s="1408"/>
      <c r="B1565" s="1408"/>
      <c r="C1565" s="494" t="s">
        <v>1981</v>
      </c>
      <c r="D1565" s="672">
        <v>1</v>
      </c>
      <c r="E1565" s="748">
        <v>58.5</v>
      </c>
      <c r="F1565" s="654"/>
    </row>
    <row r="1566" spans="1:6" ht="31.5">
      <c r="A1566" s="1408"/>
      <c r="B1566" s="1408"/>
      <c r="C1566" s="494" t="s">
        <v>1981</v>
      </c>
      <c r="D1566" s="672">
        <v>1</v>
      </c>
      <c r="E1566" s="748">
        <v>180.9</v>
      </c>
      <c r="F1566" s="654"/>
    </row>
    <row r="1567" spans="1:6" ht="15.75">
      <c r="A1567" s="1408"/>
      <c r="B1567" s="1408"/>
      <c r="C1567" s="494" t="s">
        <v>1982</v>
      </c>
      <c r="D1567" s="672">
        <v>1</v>
      </c>
      <c r="E1567" s="748">
        <v>55.8</v>
      </c>
      <c r="F1567" s="652"/>
    </row>
    <row r="1568" spans="1:6" ht="31.5">
      <c r="A1568" s="1408"/>
      <c r="B1568" s="1408"/>
      <c r="C1568" s="494" t="s">
        <v>1983</v>
      </c>
      <c r="D1568" s="672">
        <v>1</v>
      </c>
      <c r="E1568" s="748">
        <v>54.9</v>
      </c>
      <c r="F1568" s="654"/>
    </row>
    <row r="1569" spans="1:6" ht="31.5">
      <c r="A1569" s="1408"/>
      <c r="B1569" s="1408"/>
      <c r="C1569" s="494" t="s">
        <v>1984</v>
      </c>
      <c r="D1569" s="672">
        <v>1</v>
      </c>
      <c r="E1569" s="748">
        <v>33.3</v>
      </c>
      <c r="F1569" s="654"/>
    </row>
    <row r="1570" spans="1:6" ht="31.5">
      <c r="A1570" s="1408"/>
      <c r="B1570" s="1408"/>
      <c r="C1570" s="494" t="s">
        <v>1985</v>
      </c>
      <c r="D1570" s="672">
        <v>1</v>
      </c>
      <c r="E1570" s="748">
        <v>16.65</v>
      </c>
      <c r="F1570" s="654"/>
    </row>
    <row r="1571" spans="1:6" ht="31.5">
      <c r="A1571" s="1408"/>
      <c r="B1571" s="1408"/>
      <c r="C1571" s="494" t="s">
        <v>1986</v>
      </c>
      <c r="D1571" s="672">
        <v>1</v>
      </c>
      <c r="E1571" s="748">
        <v>16.2</v>
      </c>
      <c r="F1571" s="654"/>
    </row>
    <row r="1572" spans="1:6" ht="15.75">
      <c r="A1572" s="1408"/>
      <c r="B1572" s="1408"/>
      <c r="C1572" s="494" t="s">
        <v>1987</v>
      </c>
      <c r="D1572" s="672">
        <v>1</v>
      </c>
      <c r="E1572" s="748">
        <v>41.4</v>
      </c>
      <c r="F1572" s="654"/>
    </row>
    <row r="1573" spans="1:6" ht="31.5">
      <c r="A1573" s="1408"/>
      <c r="B1573" s="1408"/>
      <c r="C1573" s="494" t="s">
        <v>1988</v>
      </c>
      <c r="D1573" s="672">
        <v>1</v>
      </c>
      <c r="E1573" s="748">
        <v>29.7</v>
      </c>
      <c r="F1573" s="654"/>
    </row>
    <row r="1574" spans="1:6" ht="31.5">
      <c r="A1574" s="1408"/>
      <c r="B1574" s="1408"/>
      <c r="C1574" s="494" t="s">
        <v>1989</v>
      </c>
      <c r="D1574" s="672">
        <v>1</v>
      </c>
      <c r="E1574" s="748">
        <v>60.3</v>
      </c>
      <c r="F1574" s="654"/>
    </row>
    <row r="1575" spans="1:6" ht="15.75">
      <c r="A1575" s="1408"/>
      <c r="B1575" s="1408"/>
      <c r="C1575" s="494" t="s">
        <v>1990</v>
      </c>
      <c r="D1575" s="672">
        <v>1</v>
      </c>
      <c r="E1575" s="748">
        <v>88.2</v>
      </c>
      <c r="F1575" s="654"/>
    </row>
    <row r="1576" spans="1:6" ht="31.5">
      <c r="A1576" s="1408"/>
      <c r="B1576" s="1408"/>
      <c r="C1576" s="494" t="s">
        <v>1984</v>
      </c>
      <c r="D1576" s="672">
        <v>1</v>
      </c>
      <c r="E1576" s="748">
        <v>88.2</v>
      </c>
      <c r="F1576" s="654"/>
    </row>
    <row r="1577" spans="1:6" ht="31.5">
      <c r="A1577" s="1408"/>
      <c r="B1577" s="1408"/>
      <c r="C1577" s="494" t="s">
        <v>1991</v>
      </c>
      <c r="D1577" s="672">
        <v>1</v>
      </c>
      <c r="E1577" s="748">
        <v>96.3</v>
      </c>
      <c r="F1577" s="654"/>
    </row>
    <row r="1578" spans="1:6" ht="31.5">
      <c r="A1578" s="1408"/>
      <c r="B1578" s="1408"/>
      <c r="C1578" s="494" t="s">
        <v>1992</v>
      </c>
      <c r="D1578" s="672">
        <v>1</v>
      </c>
      <c r="E1578" s="748">
        <v>315.9</v>
      </c>
      <c r="F1578" s="654"/>
    </row>
    <row r="1579" spans="1:6" ht="15.75">
      <c r="A1579" s="1408"/>
      <c r="B1579" s="1408"/>
      <c r="C1579" s="494" t="s">
        <v>1993</v>
      </c>
      <c r="D1579" s="672">
        <v>1</v>
      </c>
      <c r="E1579" s="748">
        <v>153</v>
      </c>
      <c r="F1579" s="654"/>
    </row>
    <row r="1580" spans="1:6" ht="31.5">
      <c r="A1580" s="1408"/>
      <c r="B1580" s="1408"/>
      <c r="C1580" s="494" t="s">
        <v>1994</v>
      </c>
      <c r="D1580" s="672">
        <v>1</v>
      </c>
      <c r="E1580" s="748">
        <v>381.6</v>
      </c>
      <c r="F1580" s="654"/>
    </row>
    <row r="1581" spans="1:6" ht="31.5">
      <c r="A1581" s="1408"/>
      <c r="B1581" s="1408"/>
      <c r="C1581" s="494" t="s">
        <v>1995</v>
      </c>
      <c r="D1581" s="672">
        <v>1</v>
      </c>
      <c r="E1581" s="748">
        <v>104.4</v>
      </c>
      <c r="F1581" s="652"/>
    </row>
    <row r="1582" spans="1:6" ht="31.5">
      <c r="A1582" s="1408"/>
      <c r="B1582" s="1408"/>
      <c r="C1582" s="494" t="s">
        <v>1996</v>
      </c>
      <c r="D1582" s="672">
        <v>1</v>
      </c>
      <c r="E1582" s="748">
        <v>171</v>
      </c>
      <c r="F1582" s="652"/>
    </row>
    <row r="1583" spans="1:6" ht="15.75">
      <c r="A1583" s="1408"/>
      <c r="B1583" s="1408"/>
      <c r="C1583" s="494" t="s">
        <v>1997</v>
      </c>
      <c r="D1583" s="672">
        <v>1</v>
      </c>
      <c r="E1583" s="748">
        <v>27</v>
      </c>
      <c r="F1583" s="654"/>
    </row>
    <row r="1584" spans="1:6" ht="15.75">
      <c r="A1584" s="1408"/>
      <c r="B1584" s="1408"/>
      <c r="C1584" s="494" t="s">
        <v>1998</v>
      </c>
      <c r="D1584" s="672">
        <v>1</v>
      </c>
      <c r="E1584" s="748">
        <v>24.3</v>
      </c>
      <c r="F1584" s="654"/>
    </row>
    <row r="1585" spans="1:6" ht="15.75">
      <c r="A1585" s="1408"/>
      <c r="B1585" s="1408"/>
      <c r="C1585" s="494" t="s">
        <v>1999</v>
      </c>
      <c r="D1585" s="672">
        <v>1</v>
      </c>
      <c r="E1585" s="748">
        <v>19.8</v>
      </c>
      <c r="F1585" s="654"/>
    </row>
    <row r="1586" spans="1:6" ht="31.5">
      <c r="A1586" s="1408"/>
      <c r="B1586" s="1408"/>
      <c r="C1586" s="494" t="s">
        <v>2000</v>
      </c>
      <c r="D1586" s="672">
        <v>1</v>
      </c>
      <c r="E1586" s="748">
        <v>28.8</v>
      </c>
      <c r="F1586" s="654"/>
    </row>
    <row r="1587" spans="1:6" ht="31.5">
      <c r="A1587" s="1408"/>
      <c r="B1587" s="1408"/>
      <c r="C1587" s="494" t="s">
        <v>2001</v>
      </c>
      <c r="D1587" s="672">
        <v>2</v>
      </c>
      <c r="E1587" s="748">
        <v>37.8</v>
      </c>
      <c r="F1587" s="654"/>
    </row>
    <row r="1588" spans="1:6" ht="31.5">
      <c r="A1588" s="1408"/>
      <c r="B1588" s="1408"/>
      <c r="C1588" s="494" t="s">
        <v>1889</v>
      </c>
      <c r="D1588" s="672">
        <v>1</v>
      </c>
      <c r="E1588" s="748">
        <v>140.4</v>
      </c>
      <c r="F1588" s="654"/>
    </row>
    <row r="1589" spans="1:6" ht="31.5">
      <c r="A1589" s="1408"/>
      <c r="B1589" s="1408"/>
      <c r="C1589" s="494" t="s">
        <v>2002</v>
      </c>
      <c r="D1589" s="672">
        <v>2</v>
      </c>
      <c r="E1589" s="748">
        <v>73.8</v>
      </c>
      <c r="F1589" s="654"/>
    </row>
    <row r="1590" spans="1:6" ht="15.75">
      <c r="A1590" s="1408"/>
      <c r="B1590" s="1408"/>
      <c r="C1590" s="494" t="s">
        <v>2003</v>
      </c>
      <c r="D1590" s="672">
        <v>1</v>
      </c>
      <c r="E1590" s="748">
        <v>34.2</v>
      </c>
      <c r="F1590" s="654"/>
    </row>
    <row r="1591" spans="1:6" ht="15.75">
      <c r="A1591" s="1408"/>
      <c r="B1591" s="1408"/>
      <c r="C1591" s="494" t="s">
        <v>2004</v>
      </c>
      <c r="D1591" s="672">
        <v>1</v>
      </c>
      <c r="E1591" s="748">
        <v>14.85</v>
      </c>
      <c r="F1591" s="654"/>
    </row>
    <row r="1592" spans="1:6" ht="31.5">
      <c r="A1592" s="1408"/>
      <c r="B1592" s="1408"/>
      <c r="C1592" s="494" t="s">
        <v>2005</v>
      </c>
      <c r="D1592" s="672">
        <v>1</v>
      </c>
      <c r="E1592" s="748">
        <v>12.6</v>
      </c>
      <c r="F1592" s="654"/>
    </row>
    <row r="1593" spans="1:6" ht="15.75">
      <c r="A1593" s="1408"/>
      <c r="B1593" s="1408"/>
      <c r="C1593" s="494" t="s">
        <v>2006</v>
      </c>
      <c r="D1593" s="672">
        <v>1</v>
      </c>
      <c r="E1593" s="748">
        <v>21.6</v>
      </c>
      <c r="F1593" s="654"/>
    </row>
    <row r="1594" spans="1:6" ht="31.5">
      <c r="A1594" s="1408"/>
      <c r="B1594" s="1408"/>
      <c r="C1594" s="494" t="s">
        <v>1906</v>
      </c>
      <c r="D1594" s="672">
        <v>1</v>
      </c>
      <c r="E1594" s="748">
        <v>73.8</v>
      </c>
      <c r="F1594" s="654"/>
    </row>
    <row r="1595" spans="1:6" ht="15.75">
      <c r="A1595" s="1408"/>
      <c r="B1595" s="1408"/>
      <c r="C1595" s="494" t="s">
        <v>1785</v>
      </c>
      <c r="D1595" s="672">
        <v>10</v>
      </c>
      <c r="E1595" s="748">
        <v>46.8</v>
      </c>
      <c r="F1595" s="654"/>
    </row>
    <row r="1596" spans="1:6" ht="15.75">
      <c r="A1596" s="1408"/>
      <c r="B1596" s="1408"/>
      <c r="C1596" s="494" t="s">
        <v>1789</v>
      </c>
      <c r="D1596" s="672">
        <v>2</v>
      </c>
      <c r="E1596" s="748">
        <v>11.88</v>
      </c>
      <c r="F1596" s="654"/>
    </row>
    <row r="1597" spans="1:6" ht="31.5">
      <c r="A1597" s="1408"/>
      <c r="B1597" s="1408"/>
      <c r="C1597" s="494" t="s">
        <v>2007</v>
      </c>
      <c r="D1597" s="672">
        <v>1</v>
      </c>
      <c r="E1597" s="748">
        <v>71.1</v>
      </c>
      <c r="F1597" s="654"/>
    </row>
    <row r="1598" spans="1:6" ht="31.5">
      <c r="A1598" s="1408"/>
      <c r="B1598" s="1408"/>
      <c r="C1598" s="494" t="s">
        <v>2008</v>
      </c>
      <c r="D1598" s="672">
        <v>1</v>
      </c>
      <c r="E1598" s="748">
        <v>124.2</v>
      </c>
      <c r="F1598" s="654"/>
    </row>
    <row r="1599" spans="1:6" ht="31.5">
      <c r="A1599" s="1408"/>
      <c r="B1599" s="1408"/>
      <c r="C1599" s="494" t="s">
        <v>2009</v>
      </c>
      <c r="D1599" s="672">
        <v>1</v>
      </c>
      <c r="E1599" s="748">
        <v>53.1</v>
      </c>
      <c r="F1599" s="654"/>
    </row>
    <row r="1600" spans="1:6" ht="15.75">
      <c r="A1600" s="1408"/>
      <c r="B1600" s="1408"/>
      <c r="C1600" s="494" t="s">
        <v>1795</v>
      </c>
      <c r="D1600" s="672">
        <v>20</v>
      </c>
      <c r="E1600" s="748">
        <v>46.8</v>
      </c>
      <c r="F1600" s="654"/>
    </row>
    <row r="1601" spans="1:6" ht="15.75">
      <c r="A1601" s="1408"/>
      <c r="B1601" s="1408"/>
      <c r="C1601" s="494" t="s">
        <v>2010</v>
      </c>
      <c r="D1601" s="672">
        <v>1</v>
      </c>
      <c r="E1601" s="748">
        <v>6.3</v>
      </c>
      <c r="F1601" s="654"/>
    </row>
    <row r="1602" spans="1:6" ht="15.75">
      <c r="A1602" s="1408"/>
      <c r="B1602" s="1408"/>
      <c r="C1602" s="494" t="s">
        <v>2011</v>
      </c>
      <c r="D1602" s="672">
        <v>1</v>
      </c>
      <c r="E1602" s="748">
        <v>48.6</v>
      </c>
      <c r="F1602" s="654"/>
    </row>
    <row r="1603" spans="1:6" ht="15.75">
      <c r="A1603" s="1408"/>
      <c r="B1603" s="1408"/>
      <c r="C1603" s="494" t="s">
        <v>2012</v>
      </c>
      <c r="D1603" s="672">
        <v>1</v>
      </c>
      <c r="E1603" s="748">
        <v>48.6</v>
      </c>
      <c r="F1603" s="654"/>
    </row>
    <row r="1604" spans="1:6" ht="31.5">
      <c r="A1604" s="1408"/>
      <c r="B1604" s="1408"/>
      <c r="C1604" s="494" t="s">
        <v>2013</v>
      </c>
      <c r="D1604" s="672">
        <v>1</v>
      </c>
      <c r="E1604" s="748">
        <v>92.7</v>
      </c>
      <c r="F1604" s="654"/>
    </row>
    <row r="1605" spans="1:6" ht="15.75">
      <c r="A1605" s="1408"/>
      <c r="B1605" s="1408"/>
      <c r="C1605" s="494" t="s">
        <v>2014</v>
      </c>
      <c r="D1605" s="672">
        <v>2</v>
      </c>
      <c r="E1605" s="748">
        <v>32.4</v>
      </c>
      <c r="F1605" s="654"/>
    </row>
    <row r="1606" spans="1:6" ht="31.5">
      <c r="A1606" s="1408"/>
      <c r="B1606" s="1408"/>
      <c r="C1606" s="494" t="s">
        <v>2015</v>
      </c>
      <c r="D1606" s="672">
        <v>1</v>
      </c>
      <c r="E1606" s="748">
        <v>2138.4</v>
      </c>
      <c r="F1606" s="654"/>
    </row>
    <row r="1607" spans="1:6" ht="15.75">
      <c r="A1607" s="1408"/>
      <c r="B1607" s="1408"/>
      <c r="C1607" s="494" t="s">
        <v>2016</v>
      </c>
      <c r="D1607" s="672">
        <v>1</v>
      </c>
      <c r="E1607" s="748">
        <v>3.78</v>
      </c>
      <c r="F1607" s="654"/>
    </row>
    <row r="1608" spans="1:6" ht="15.75">
      <c r="A1608" s="1408"/>
      <c r="B1608" s="1408"/>
      <c r="C1608" s="494" t="s">
        <v>2017</v>
      </c>
      <c r="D1608" s="672">
        <v>2</v>
      </c>
      <c r="E1608" s="748">
        <v>8.46</v>
      </c>
      <c r="F1608" s="654"/>
    </row>
    <row r="1609" spans="1:6" ht="15.75">
      <c r="A1609" s="1408"/>
      <c r="B1609" s="1408"/>
      <c r="C1609" s="494" t="s">
        <v>2018</v>
      </c>
      <c r="D1609" s="672">
        <v>10</v>
      </c>
      <c r="E1609" s="748">
        <v>180</v>
      </c>
      <c r="F1609" s="654"/>
    </row>
    <row r="1610" spans="1:6" ht="31.5">
      <c r="A1610" s="1408"/>
      <c r="B1610" s="1408"/>
      <c r="C1610" s="494" t="s">
        <v>2019</v>
      </c>
      <c r="D1610" s="672">
        <v>1</v>
      </c>
      <c r="E1610" s="748">
        <v>18</v>
      </c>
      <c r="F1610" s="654"/>
    </row>
    <row r="1611" spans="1:6" ht="31.5">
      <c r="A1611" s="1408"/>
      <c r="B1611" s="1408"/>
      <c r="C1611" s="494" t="s">
        <v>2020</v>
      </c>
      <c r="D1611" s="672">
        <v>1</v>
      </c>
      <c r="E1611" s="748">
        <v>20.7</v>
      </c>
      <c r="F1611" s="654"/>
    </row>
    <row r="1612" spans="1:6" ht="15.75">
      <c r="A1612" s="1408"/>
      <c r="B1612" s="1408"/>
      <c r="C1612" s="494" t="s">
        <v>2021</v>
      </c>
      <c r="D1612" s="672">
        <v>10</v>
      </c>
      <c r="E1612" s="748">
        <v>35.1</v>
      </c>
      <c r="F1612" s="654"/>
    </row>
    <row r="1613" spans="1:6" ht="15.75">
      <c r="A1613" s="1408"/>
      <c r="B1613" s="1408"/>
      <c r="C1613" s="494" t="s">
        <v>2022</v>
      </c>
      <c r="D1613" s="672">
        <v>1</v>
      </c>
      <c r="E1613" s="748">
        <v>2.34</v>
      </c>
      <c r="F1613" s="654"/>
    </row>
    <row r="1614" spans="1:6" ht="31.5">
      <c r="A1614" s="1408"/>
      <c r="B1614" s="1408"/>
      <c r="C1614" s="494" t="s">
        <v>2023</v>
      </c>
      <c r="D1614" s="672">
        <v>6</v>
      </c>
      <c r="E1614" s="748">
        <v>14.04</v>
      </c>
      <c r="F1614" s="652"/>
    </row>
    <row r="1615" spans="1:6" ht="31.5">
      <c r="A1615" s="1408"/>
      <c r="B1615" s="1408"/>
      <c r="C1615" s="494" t="s">
        <v>2024</v>
      </c>
      <c r="D1615" s="672">
        <v>1</v>
      </c>
      <c r="E1615" s="748">
        <v>246.6</v>
      </c>
      <c r="F1615" s="652"/>
    </row>
    <row r="1616" spans="1:6" ht="15.75">
      <c r="A1616" s="1408"/>
      <c r="B1616" s="1408"/>
      <c r="C1616" s="494" t="s">
        <v>1930</v>
      </c>
      <c r="D1616" s="672">
        <v>3</v>
      </c>
      <c r="E1616" s="748">
        <v>15.39</v>
      </c>
      <c r="F1616" s="652"/>
    </row>
    <row r="1617" spans="1:6" ht="31.5">
      <c r="A1617" s="1408"/>
      <c r="B1617" s="1408"/>
      <c r="C1617" s="494" t="s">
        <v>2025</v>
      </c>
      <c r="D1617" s="672">
        <v>1</v>
      </c>
      <c r="E1617" s="748">
        <v>5.04</v>
      </c>
      <c r="F1617" s="654"/>
    </row>
    <row r="1618" spans="1:6" ht="15.75">
      <c r="A1618" s="1408"/>
      <c r="B1618" s="1408"/>
      <c r="C1618" s="494" t="s">
        <v>2026</v>
      </c>
      <c r="D1618" s="672">
        <v>1</v>
      </c>
      <c r="E1618" s="748">
        <v>12.6</v>
      </c>
      <c r="F1618" s="654"/>
    </row>
    <row r="1619" spans="1:6" ht="15.75">
      <c r="A1619" s="1408"/>
      <c r="B1619" s="1408"/>
      <c r="C1619" s="494" t="s">
        <v>2027</v>
      </c>
      <c r="D1619" s="672">
        <v>1</v>
      </c>
      <c r="E1619" s="748">
        <v>7.47</v>
      </c>
      <c r="F1619" s="654"/>
    </row>
    <row r="1620" spans="1:6" ht="15.75">
      <c r="A1620" s="1408"/>
      <c r="B1620" s="1408"/>
      <c r="C1620" s="494" t="s">
        <v>2028</v>
      </c>
      <c r="D1620" s="672">
        <v>1</v>
      </c>
      <c r="E1620" s="748">
        <v>39.6</v>
      </c>
      <c r="F1620" s="654"/>
    </row>
    <row r="1621" spans="1:6" ht="15.75">
      <c r="A1621" s="1408"/>
      <c r="B1621" s="1408"/>
      <c r="C1621" s="494" t="s">
        <v>2029</v>
      </c>
      <c r="D1621" s="672">
        <v>1</v>
      </c>
      <c r="E1621" s="748">
        <v>4.23</v>
      </c>
      <c r="F1621" s="654"/>
    </row>
    <row r="1622" spans="1:6" ht="16.5" thickBot="1">
      <c r="A1622" s="1408"/>
      <c r="B1622" s="1408"/>
      <c r="C1622" s="504" t="s">
        <v>2030</v>
      </c>
      <c r="D1622" s="516">
        <v>2</v>
      </c>
      <c r="E1622" s="749">
        <v>91.8</v>
      </c>
      <c r="F1622" s="654"/>
    </row>
    <row r="1623" spans="1:6" ht="15.75">
      <c r="A1623" s="1408"/>
      <c r="B1623" s="1408"/>
      <c r="C1623" s="526" t="s">
        <v>2031</v>
      </c>
      <c r="D1623" s="673">
        <v>1</v>
      </c>
      <c r="E1623" s="750">
        <v>220</v>
      </c>
      <c r="F1623" s="654"/>
    </row>
    <row r="1624" spans="1:6" ht="31.5">
      <c r="A1624" s="1408"/>
      <c r="B1624" s="1408"/>
      <c r="C1624" s="507" t="s">
        <v>2032</v>
      </c>
      <c r="D1624" s="672">
        <v>1</v>
      </c>
      <c r="E1624" s="748">
        <v>799</v>
      </c>
      <c r="F1624" s="654"/>
    </row>
    <row r="1625" spans="1:6" ht="15.75">
      <c r="A1625" s="1408"/>
      <c r="B1625" s="1408"/>
      <c r="C1625" s="507" t="s">
        <v>2033</v>
      </c>
      <c r="D1625" s="672">
        <v>1</v>
      </c>
      <c r="E1625" s="748">
        <v>1180</v>
      </c>
      <c r="F1625" s="654"/>
    </row>
    <row r="1626" spans="1:6" ht="31.5">
      <c r="A1626" s="1408"/>
      <c r="B1626" s="1408"/>
      <c r="C1626" s="507" t="s">
        <v>2034</v>
      </c>
      <c r="D1626" s="672">
        <v>1</v>
      </c>
      <c r="E1626" s="748">
        <v>999</v>
      </c>
      <c r="F1626" s="654"/>
    </row>
    <row r="1627" spans="1:6" ht="18.75" customHeight="1">
      <c r="A1627" s="1408"/>
      <c r="B1627" s="1408"/>
      <c r="C1627" s="507" t="s">
        <v>2035</v>
      </c>
      <c r="D1627" s="672">
        <v>1</v>
      </c>
      <c r="E1627" s="748">
        <v>999</v>
      </c>
      <c r="F1627" s="654"/>
    </row>
    <row r="1628" spans="1:6" ht="15.75">
      <c r="A1628" s="1408"/>
      <c r="B1628" s="1408"/>
      <c r="C1628" s="507" t="s">
        <v>1869</v>
      </c>
      <c r="D1628" s="672">
        <v>2</v>
      </c>
      <c r="E1628" s="748">
        <v>99</v>
      </c>
      <c r="F1628" s="654"/>
    </row>
    <row r="1629" spans="1:6" ht="15.75">
      <c r="A1629" s="1408"/>
      <c r="B1629" s="1408"/>
      <c r="C1629" s="507" t="s">
        <v>1830</v>
      </c>
      <c r="D1629" s="672">
        <v>1</v>
      </c>
      <c r="E1629" s="748">
        <v>903</v>
      </c>
      <c r="F1629" s="654"/>
    </row>
    <row r="1630" spans="1:6" ht="15.75">
      <c r="A1630" s="1408"/>
      <c r="B1630" s="1408"/>
      <c r="C1630" s="507" t="s">
        <v>2036</v>
      </c>
      <c r="D1630" s="672">
        <v>1</v>
      </c>
      <c r="E1630" s="748">
        <v>385</v>
      </c>
      <c r="F1630" s="654"/>
    </row>
    <row r="1631" spans="1:6" ht="31.5">
      <c r="A1631" s="1408"/>
      <c r="B1631" s="1408"/>
      <c r="C1631" s="507" t="s">
        <v>2037</v>
      </c>
      <c r="D1631" s="672">
        <v>1</v>
      </c>
      <c r="E1631" s="748">
        <v>385</v>
      </c>
      <c r="F1631" s="654"/>
    </row>
    <row r="1632" spans="1:6" ht="15.75">
      <c r="A1632" s="1408"/>
      <c r="B1632" s="1408"/>
      <c r="C1632" s="507" t="s">
        <v>1972</v>
      </c>
      <c r="D1632" s="672">
        <v>1</v>
      </c>
      <c r="E1632" s="748">
        <v>483</v>
      </c>
      <c r="F1632" s="654"/>
    </row>
    <row r="1633" spans="1:6" ht="31.5">
      <c r="A1633" s="1408"/>
      <c r="B1633" s="1408"/>
      <c r="C1633" s="507" t="s">
        <v>2038</v>
      </c>
      <c r="D1633" s="672">
        <v>1</v>
      </c>
      <c r="E1633" s="748">
        <v>590</v>
      </c>
      <c r="F1633" s="654"/>
    </row>
    <row r="1634" spans="1:6" ht="15.75">
      <c r="A1634" s="1408"/>
      <c r="B1634" s="1408"/>
      <c r="C1634" s="507" t="s">
        <v>1835</v>
      </c>
      <c r="D1634" s="672">
        <v>1</v>
      </c>
      <c r="E1634" s="748">
        <v>890</v>
      </c>
      <c r="F1634" s="654"/>
    </row>
    <row r="1635" spans="1:6" ht="32.25" thickBot="1">
      <c r="A1635" s="1427"/>
      <c r="B1635" s="1427"/>
      <c r="C1635" s="514" t="s">
        <v>2039</v>
      </c>
      <c r="D1635" s="674">
        <v>1</v>
      </c>
      <c r="E1635" s="751">
        <v>1183</v>
      </c>
      <c r="F1635" s="654"/>
    </row>
    <row r="1636" spans="1:6" ht="16.5" thickBot="1">
      <c r="A1636" s="1206" t="s">
        <v>520</v>
      </c>
      <c r="B1636" s="1207"/>
      <c r="C1636" s="1207"/>
      <c r="D1636" s="1208"/>
      <c r="E1636" s="375">
        <f>SUM(E1563:E1635)</f>
        <v>34373.229999999996</v>
      </c>
      <c r="F1636" s="654"/>
    </row>
    <row r="1637" spans="1:6" ht="15.75">
      <c r="A1637" s="1405" t="s">
        <v>2040</v>
      </c>
      <c r="B1637" s="1405" t="s">
        <v>2041</v>
      </c>
      <c r="C1637" s="494" t="s">
        <v>2042</v>
      </c>
      <c r="D1637" s="687">
        <v>3</v>
      </c>
      <c r="E1637" s="765">
        <v>56.7</v>
      </c>
      <c r="F1637" s="654"/>
    </row>
    <row r="1638" spans="1:6" ht="15.75">
      <c r="A1638" s="1406"/>
      <c r="B1638" s="1406"/>
      <c r="C1638" s="494" t="s">
        <v>2043</v>
      </c>
      <c r="D1638" s="688">
        <v>3</v>
      </c>
      <c r="E1638" s="766">
        <v>86.4</v>
      </c>
      <c r="F1638" s="654"/>
    </row>
    <row r="1639" spans="1:6" ht="15.75">
      <c r="A1639" s="1406"/>
      <c r="B1639" s="1406"/>
      <c r="C1639" s="494" t="s">
        <v>2044</v>
      </c>
      <c r="D1639" s="688">
        <v>1</v>
      </c>
      <c r="E1639" s="766">
        <v>5.76</v>
      </c>
      <c r="F1639" s="654"/>
    </row>
    <row r="1640" spans="1:6" ht="15.75">
      <c r="A1640" s="1406"/>
      <c r="B1640" s="1406"/>
      <c r="C1640" s="494" t="s">
        <v>2045</v>
      </c>
      <c r="D1640" s="688">
        <v>1</v>
      </c>
      <c r="E1640" s="766">
        <v>38.7</v>
      </c>
      <c r="F1640" s="654"/>
    </row>
    <row r="1641" spans="1:6" ht="15.75">
      <c r="A1641" s="1406"/>
      <c r="B1641" s="1406"/>
      <c r="C1641" s="494" t="s">
        <v>2046</v>
      </c>
      <c r="D1641" s="688">
        <v>1</v>
      </c>
      <c r="E1641" s="766">
        <v>20.7</v>
      </c>
      <c r="F1641" s="654"/>
    </row>
    <row r="1642" spans="1:6" ht="15.75">
      <c r="A1642" s="1406"/>
      <c r="B1642" s="1406"/>
      <c r="C1642" s="494" t="s">
        <v>2047</v>
      </c>
      <c r="D1642" s="688">
        <v>1</v>
      </c>
      <c r="E1642" s="766">
        <v>38.7</v>
      </c>
      <c r="F1642" s="654"/>
    </row>
    <row r="1643" spans="1:6" ht="31.5">
      <c r="A1643" s="1406"/>
      <c r="B1643" s="1406"/>
      <c r="C1643" s="494" t="s">
        <v>2048</v>
      </c>
      <c r="D1643" s="688">
        <v>1</v>
      </c>
      <c r="E1643" s="766">
        <v>43.2</v>
      </c>
      <c r="F1643" s="654"/>
    </row>
    <row r="1644" spans="1:6" ht="31.5">
      <c r="A1644" s="1406"/>
      <c r="B1644" s="1406"/>
      <c r="C1644" s="494" t="s">
        <v>2049</v>
      </c>
      <c r="D1644" s="688">
        <v>1</v>
      </c>
      <c r="E1644" s="766">
        <v>43.2</v>
      </c>
      <c r="F1644" s="654"/>
    </row>
    <row r="1645" spans="1:6" ht="15.75">
      <c r="A1645" s="1406"/>
      <c r="B1645" s="1406"/>
      <c r="C1645" s="494" t="s">
        <v>2003</v>
      </c>
      <c r="D1645" s="688">
        <v>1</v>
      </c>
      <c r="E1645" s="766">
        <v>37.8</v>
      </c>
      <c r="F1645" s="654"/>
    </row>
    <row r="1646" spans="1:6" ht="15.75">
      <c r="A1646" s="1406"/>
      <c r="B1646" s="1406"/>
      <c r="C1646" s="494" t="s">
        <v>2050</v>
      </c>
      <c r="D1646" s="688">
        <v>3</v>
      </c>
      <c r="E1646" s="766">
        <v>102.6</v>
      </c>
      <c r="F1646" s="654"/>
    </row>
    <row r="1647" spans="1:6" ht="15.75">
      <c r="A1647" s="1406"/>
      <c r="B1647" s="1406"/>
      <c r="C1647" s="494" t="s">
        <v>2051</v>
      </c>
      <c r="D1647" s="688">
        <v>2</v>
      </c>
      <c r="E1647" s="766">
        <v>151.2</v>
      </c>
      <c r="F1647" s="654"/>
    </row>
    <row r="1648" spans="1:6" ht="15.75">
      <c r="A1648" s="1406"/>
      <c r="B1648" s="1406"/>
      <c r="C1648" s="494" t="s">
        <v>2052</v>
      </c>
      <c r="D1648" s="688">
        <v>3</v>
      </c>
      <c r="E1648" s="766">
        <v>59.4</v>
      </c>
      <c r="F1648" s="654"/>
    </row>
    <row r="1649" spans="1:6" ht="15.75">
      <c r="A1649" s="1406"/>
      <c r="B1649" s="1406"/>
      <c r="C1649" s="494" t="s">
        <v>2053</v>
      </c>
      <c r="D1649" s="688">
        <v>2</v>
      </c>
      <c r="E1649" s="766">
        <v>23.4</v>
      </c>
      <c r="F1649" s="654"/>
    </row>
    <row r="1650" spans="1:6" ht="15.75">
      <c r="A1650" s="1406"/>
      <c r="B1650" s="1406"/>
      <c r="C1650" s="494" t="s">
        <v>2054</v>
      </c>
      <c r="D1650" s="688">
        <v>1</v>
      </c>
      <c r="E1650" s="766">
        <v>6.66</v>
      </c>
      <c r="F1650" s="654"/>
    </row>
    <row r="1651" spans="1:6" ht="15.75">
      <c r="A1651" s="1406"/>
      <c r="B1651" s="1406"/>
      <c r="C1651" s="494" t="s">
        <v>2055</v>
      </c>
      <c r="D1651" s="688">
        <v>1</v>
      </c>
      <c r="E1651" s="766">
        <v>7.65</v>
      </c>
      <c r="F1651" s="654"/>
    </row>
    <row r="1652" spans="1:6" ht="15.75">
      <c r="A1652" s="1406"/>
      <c r="B1652" s="1406"/>
      <c r="C1652" s="494" t="s">
        <v>2056</v>
      </c>
      <c r="D1652" s="688">
        <v>1</v>
      </c>
      <c r="E1652" s="766">
        <v>14.85</v>
      </c>
      <c r="F1652" s="654"/>
    </row>
    <row r="1653" spans="1:6" ht="15.75">
      <c r="A1653" s="1406"/>
      <c r="B1653" s="1406"/>
      <c r="C1653" s="494" t="s">
        <v>2057</v>
      </c>
      <c r="D1653" s="688">
        <v>1</v>
      </c>
      <c r="E1653" s="766">
        <v>6.12</v>
      </c>
      <c r="F1653" s="654"/>
    </row>
    <row r="1654" spans="1:6" ht="15.75">
      <c r="A1654" s="1406"/>
      <c r="B1654" s="1406"/>
      <c r="C1654" s="494" t="s">
        <v>2058</v>
      </c>
      <c r="D1654" s="688">
        <v>2</v>
      </c>
      <c r="E1654" s="766">
        <v>138.6</v>
      </c>
      <c r="F1654" s="654"/>
    </row>
    <row r="1655" spans="1:6" ht="15.75">
      <c r="A1655" s="1406"/>
      <c r="B1655" s="1406"/>
      <c r="C1655" s="494" t="s">
        <v>2059</v>
      </c>
      <c r="D1655" s="688">
        <v>1</v>
      </c>
      <c r="E1655" s="766">
        <v>180</v>
      </c>
      <c r="F1655" s="654"/>
    </row>
    <row r="1656" spans="1:6" ht="15.75">
      <c r="A1656" s="1406"/>
      <c r="B1656" s="1406"/>
      <c r="C1656" s="494" t="s">
        <v>2060</v>
      </c>
      <c r="D1656" s="688">
        <v>1</v>
      </c>
      <c r="E1656" s="766">
        <v>3.51</v>
      </c>
      <c r="F1656" s="654"/>
    </row>
    <row r="1657" spans="1:6" ht="15.75">
      <c r="A1657" s="1406"/>
      <c r="B1657" s="1406"/>
      <c r="C1657" s="494" t="s">
        <v>2061</v>
      </c>
      <c r="D1657" s="688">
        <v>1</v>
      </c>
      <c r="E1657" s="766">
        <v>2.97</v>
      </c>
      <c r="F1657" s="654"/>
    </row>
    <row r="1658" spans="1:6" ht="15.75">
      <c r="A1658" s="1406"/>
      <c r="B1658" s="1406"/>
      <c r="C1658" s="494" t="s">
        <v>2062</v>
      </c>
      <c r="D1658" s="688">
        <v>1</v>
      </c>
      <c r="E1658" s="766">
        <v>4.23</v>
      </c>
      <c r="F1658" s="654"/>
    </row>
    <row r="1659" spans="1:6" ht="15.75">
      <c r="A1659" s="1406"/>
      <c r="B1659" s="1406"/>
      <c r="C1659" s="494" t="s">
        <v>2063</v>
      </c>
      <c r="D1659" s="688">
        <v>2</v>
      </c>
      <c r="E1659" s="766">
        <v>45</v>
      </c>
      <c r="F1659" s="654"/>
    </row>
    <row r="1660" spans="1:6" ht="15.75">
      <c r="A1660" s="1406"/>
      <c r="B1660" s="1406"/>
      <c r="C1660" s="494" t="s">
        <v>2064</v>
      </c>
      <c r="D1660" s="688">
        <v>2</v>
      </c>
      <c r="E1660" s="766">
        <v>45</v>
      </c>
      <c r="F1660" s="654"/>
    </row>
    <row r="1661" spans="1:6" ht="15.75">
      <c r="A1661" s="1406"/>
      <c r="B1661" s="1406"/>
      <c r="C1661" s="494" t="s">
        <v>2065</v>
      </c>
      <c r="D1661" s="688">
        <v>2</v>
      </c>
      <c r="E1661" s="766">
        <v>45</v>
      </c>
      <c r="F1661" s="654"/>
    </row>
    <row r="1662" spans="1:6" ht="15.75">
      <c r="A1662" s="1406"/>
      <c r="B1662" s="1406"/>
      <c r="C1662" s="494" t="s">
        <v>2066</v>
      </c>
      <c r="D1662" s="688">
        <v>10</v>
      </c>
      <c r="E1662" s="766">
        <v>23.4</v>
      </c>
      <c r="F1662" s="654"/>
    </row>
    <row r="1663" spans="1:6" ht="15.75">
      <c r="A1663" s="1406"/>
      <c r="B1663" s="1406"/>
      <c r="C1663" s="494" t="s">
        <v>2067</v>
      </c>
      <c r="D1663" s="688">
        <v>10</v>
      </c>
      <c r="E1663" s="766">
        <v>8.1</v>
      </c>
      <c r="F1663" s="654"/>
    </row>
    <row r="1664" spans="1:6" ht="31.5">
      <c r="A1664" s="1406"/>
      <c r="B1664" s="1406"/>
      <c r="C1664" s="494" t="s">
        <v>2068</v>
      </c>
      <c r="D1664" s="688">
        <v>3</v>
      </c>
      <c r="E1664" s="766">
        <v>17.82</v>
      </c>
      <c r="F1664" s="654"/>
    </row>
    <row r="1665" spans="1:6" ht="15.75">
      <c r="A1665" s="1406"/>
      <c r="B1665" s="1406"/>
      <c r="C1665" s="494" t="s">
        <v>2069</v>
      </c>
      <c r="D1665" s="688">
        <v>20</v>
      </c>
      <c r="E1665" s="766">
        <v>54</v>
      </c>
      <c r="F1665" s="654"/>
    </row>
    <row r="1666" spans="1:6" ht="15.75">
      <c r="A1666" s="1406"/>
      <c r="B1666" s="1406"/>
      <c r="C1666" s="494" t="s">
        <v>2070</v>
      </c>
      <c r="D1666" s="688">
        <v>1</v>
      </c>
      <c r="E1666" s="766">
        <v>326.7</v>
      </c>
      <c r="F1666" s="654"/>
    </row>
    <row r="1667" spans="1:6" ht="15.75">
      <c r="A1667" s="1406"/>
      <c r="B1667" s="1406"/>
      <c r="C1667" s="494" t="s">
        <v>2071</v>
      </c>
      <c r="D1667" s="688">
        <v>1</v>
      </c>
      <c r="E1667" s="766">
        <v>150.3</v>
      </c>
      <c r="F1667" s="654"/>
    </row>
    <row r="1668" spans="1:6" ht="15.75">
      <c r="A1668" s="1406"/>
      <c r="B1668" s="1406"/>
      <c r="C1668" s="494" t="s">
        <v>2072</v>
      </c>
      <c r="D1668" s="688">
        <v>1</v>
      </c>
      <c r="E1668" s="766">
        <v>176.4</v>
      </c>
      <c r="F1668" s="654"/>
    </row>
    <row r="1669" spans="1:6" ht="15.75">
      <c r="A1669" s="1406"/>
      <c r="B1669" s="1406"/>
      <c r="C1669" s="494" t="s">
        <v>2073</v>
      </c>
      <c r="D1669" s="688">
        <v>1</v>
      </c>
      <c r="E1669" s="766">
        <v>36</v>
      </c>
      <c r="F1669" s="654"/>
    </row>
    <row r="1670" spans="1:6" ht="15.75">
      <c r="A1670" s="1406"/>
      <c r="B1670" s="1406"/>
      <c r="C1670" s="494" t="s">
        <v>2074</v>
      </c>
      <c r="D1670" s="688">
        <v>20</v>
      </c>
      <c r="E1670" s="766">
        <v>66.6</v>
      </c>
      <c r="F1670" s="654"/>
    </row>
    <row r="1671" spans="1:6" ht="15.75">
      <c r="A1671" s="1406"/>
      <c r="B1671" s="1406"/>
      <c r="C1671" s="494" t="s">
        <v>2075</v>
      </c>
      <c r="D1671" s="688">
        <v>1</v>
      </c>
      <c r="E1671" s="766">
        <v>21.6</v>
      </c>
      <c r="F1671" s="654"/>
    </row>
    <row r="1672" spans="1:6" ht="15.75">
      <c r="A1672" s="1406"/>
      <c r="B1672" s="1406"/>
      <c r="C1672" s="494" t="s">
        <v>2076</v>
      </c>
      <c r="D1672" s="688">
        <v>1</v>
      </c>
      <c r="E1672" s="766">
        <v>24.3</v>
      </c>
      <c r="F1672" s="654"/>
    </row>
    <row r="1673" spans="1:6" ht="31.5">
      <c r="A1673" s="1406"/>
      <c r="B1673" s="1406"/>
      <c r="C1673" s="494" t="s">
        <v>2077</v>
      </c>
      <c r="D1673" s="688">
        <v>1</v>
      </c>
      <c r="E1673" s="766">
        <v>1609.2</v>
      </c>
      <c r="F1673" s="654"/>
    </row>
    <row r="1674" spans="1:6" ht="31.5">
      <c r="A1674" s="1406"/>
      <c r="B1674" s="1406"/>
      <c r="C1674" s="494" t="s">
        <v>2078</v>
      </c>
      <c r="D1674" s="688">
        <v>2</v>
      </c>
      <c r="E1674" s="766">
        <v>18</v>
      </c>
      <c r="F1674" s="652"/>
    </row>
    <row r="1675" spans="1:6" ht="15.75">
      <c r="A1675" s="1406"/>
      <c r="B1675" s="1406"/>
      <c r="C1675" s="494" t="s">
        <v>2079</v>
      </c>
      <c r="D1675" s="688">
        <v>6</v>
      </c>
      <c r="E1675" s="766">
        <v>40.5</v>
      </c>
      <c r="F1675" s="652"/>
    </row>
    <row r="1676" spans="1:6" ht="15.75">
      <c r="A1676" s="1406"/>
      <c r="B1676" s="1406"/>
      <c r="C1676" s="494" t="s">
        <v>2080</v>
      </c>
      <c r="D1676" s="688">
        <v>15</v>
      </c>
      <c r="E1676" s="766">
        <v>66.15</v>
      </c>
      <c r="F1676" s="654"/>
    </row>
    <row r="1677" spans="1:6" ht="15.75">
      <c r="A1677" s="1406"/>
      <c r="B1677" s="1406"/>
      <c r="C1677" s="494" t="s">
        <v>2081</v>
      </c>
      <c r="D1677" s="688">
        <v>20</v>
      </c>
      <c r="E1677" s="766">
        <v>88.2</v>
      </c>
      <c r="F1677" s="654"/>
    </row>
    <row r="1678" spans="1:6" ht="15.75">
      <c r="A1678" s="1406"/>
      <c r="B1678" s="1406"/>
      <c r="C1678" s="494" t="s">
        <v>2082</v>
      </c>
      <c r="D1678" s="688">
        <v>21</v>
      </c>
      <c r="E1678" s="766">
        <v>122.85</v>
      </c>
      <c r="F1678" s="654"/>
    </row>
    <row r="1679" spans="1:6" ht="15.75">
      <c r="A1679" s="1406"/>
      <c r="B1679" s="1406"/>
      <c r="C1679" s="494" t="s">
        <v>2083</v>
      </c>
      <c r="D1679" s="688">
        <v>15</v>
      </c>
      <c r="E1679" s="766">
        <v>87.75</v>
      </c>
      <c r="F1679" s="654"/>
    </row>
    <row r="1680" spans="1:6" ht="15.75">
      <c r="A1680" s="1406"/>
      <c r="B1680" s="1406"/>
      <c r="C1680" s="494" t="s">
        <v>2084</v>
      </c>
      <c r="D1680" s="688">
        <v>2</v>
      </c>
      <c r="E1680" s="766">
        <v>25.2</v>
      </c>
      <c r="F1680" s="654"/>
    </row>
    <row r="1681" spans="1:6" ht="31.5">
      <c r="A1681" s="1406"/>
      <c r="B1681" s="1406"/>
      <c r="C1681" s="494" t="s">
        <v>2085</v>
      </c>
      <c r="D1681" s="688">
        <v>1</v>
      </c>
      <c r="E1681" s="766">
        <v>13.95</v>
      </c>
      <c r="F1681" s="654"/>
    </row>
    <row r="1682" spans="1:6" ht="31.5">
      <c r="A1682" s="1406"/>
      <c r="B1682" s="1406"/>
      <c r="C1682" s="494" t="s">
        <v>2086</v>
      </c>
      <c r="D1682" s="688">
        <v>1</v>
      </c>
      <c r="E1682" s="766">
        <v>14.85</v>
      </c>
      <c r="F1682" s="654"/>
    </row>
    <row r="1683" spans="1:6" ht="31.5">
      <c r="A1683" s="1406"/>
      <c r="B1683" s="1406"/>
      <c r="C1683" s="494" t="s">
        <v>2087</v>
      </c>
      <c r="D1683" s="688">
        <v>1</v>
      </c>
      <c r="E1683" s="766">
        <v>13.5</v>
      </c>
      <c r="F1683" s="654"/>
    </row>
    <row r="1684" spans="1:6" ht="31.5">
      <c r="A1684" s="1406"/>
      <c r="B1684" s="1406"/>
      <c r="C1684" s="494" t="s">
        <v>2088</v>
      </c>
      <c r="D1684" s="688">
        <v>3</v>
      </c>
      <c r="E1684" s="766">
        <v>41.85</v>
      </c>
      <c r="F1684" s="654"/>
    </row>
    <row r="1685" spans="1:6" ht="31.5">
      <c r="A1685" s="1406"/>
      <c r="B1685" s="1406"/>
      <c r="C1685" s="494" t="s">
        <v>2089</v>
      </c>
      <c r="D1685" s="688">
        <v>1</v>
      </c>
      <c r="E1685" s="766">
        <v>14.85</v>
      </c>
      <c r="F1685" s="654"/>
    </row>
    <row r="1686" spans="1:6" ht="31.5">
      <c r="A1686" s="1406"/>
      <c r="B1686" s="1406"/>
      <c r="C1686" s="494" t="s">
        <v>2090</v>
      </c>
      <c r="D1686" s="688">
        <v>1</v>
      </c>
      <c r="E1686" s="766">
        <v>14.85</v>
      </c>
      <c r="F1686" s="654"/>
    </row>
    <row r="1687" spans="1:6" ht="31.5">
      <c r="A1687" s="1406"/>
      <c r="B1687" s="1406"/>
      <c r="C1687" s="494" t="s">
        <v>2091</v>
      </c>
      <c r="D1687" s="688">
        <v>1</v>
      </c>
      <c r="E1687" s="766">
        <v>13.5</v>
      </c>
      <c r="F1687" s="654"/>
    </row>
    <row r="1688" spans="1:6" ht="31.5">
      <c r="A1688" s="1406"/>
      <c r="B1688" s="1406"/>
      <c r="C1688" s="494" t="s">
        <v>2092</v>
      </c>
      <c r="D1688" s="688">
        <v>1</v>
      </c>
      <c r="E1688" s="766">
        <v>14.4</v>
      </c>
      <c r="F1688" s="654"/>
    </row>
    <row r="1689" spans="1:6" ht="31.5">
      <c r="A1689" s="1406"/>
      <c r="B1689" s="1406"/>
      <c r="C1689" s="494" t="s">
        <v>2093</v>
      </c>
      <c r="D1689" s="688">
        <v>3</v>
      </c>
      <c r="E1689" s="766">
        <v>48.6</v>
      </c>
      <c r="F1689" s="654"/>
    </row>
    <row r="1690" spans="1:6" ht="15.75">
      <c r="A1690" s="1406"/>
      <c r="B1690" s="1406"/>
      <c r="C1690" s="494" t="s">
        <v>2094</v>
      </c>
      <c r="D1690" s="688">
        <v>2</v>
      </c>
      <c r="E1690" s="766">
        <v>13.5</v>
      </c>
      <c r="F1690" s="654"/>
    </row>
    <row r="1691" spans="1:6" ht="15.75">
      <c r="A1691" s="1406"/>
      <c r="B1691" s="1406"/>
      <c r="C1691" s="494" t="s">
        <v>2095</v>
      </c>
      <c r="D1691" s="688">
        <v>1</v>
      </c>
      <c r="E1691" s="766">
        <v>14.4</v>
      </c>
      <c r="F1691" s="654"/>
    </row>
    <row r="1692" spans="1:6" ht="31.5">
      <c r="A1692" s="1406"/>
      <c r="B1692" s="1406"/>
      <c r="C1692" s="494" t="s">
        <v>2025</v>
      </c>
      <c r="D1692" s="688">
        <v>1</v>
      </c>
      <c r="E1692" s="766">
        <v>5.04</v>
      </c>
      <c r="F1692" s="654"/>
    </row>
    <row r="1693" spans="1:6" ht="15.75">
      <c r="A1693" s="1406"/>
      <c r="B1693" s="1406"/>
      <c r="C1693" s="494" t="s">
        <v>2096</v>
      </c>
      <c r="D1693" s="688">
        <v>1</v>
      </c>
      <c r="E1693" s="766">
        <v>6.84</v>
      </c>
      <c r="F1693" s="654"/>
    </row>
    <row r="1694" spans="1:6" ht="16.5" thickBot="1">
      <c r="A1694" s="1406"/>
      <c r="B1694" s="1406"/>
      <c r="C1694" s="504" t="s">
        <v>2097</v>
      </c>
      <c r="D1694" s="689">
        <v>3</v>
      </c>
      <c r="E1694" s="767">
        <v>124.2</v>
      </c>
      <c r="F1694" s="654"/>
    </row>
    <row r="1695" spans="1:6" ht="15.75">
      <c r="A1695" s="1406"/>
      <c r="B1695" s="1406"/>
      <c r="C1695" s="491" t="s">
        <v>1869</v>
      </c>
      <c r="D1695" s="687">
        <v>1</v>
      </c>
      <c r="E1695" s="765">
        <v>99</v>
      </c>
      <c r="F1695" s="654"/>
    </row>
    <row r="1696" spans="1:6" ht="31.5">
      <c r="A1696" s="1406"/>
      <c r="B1696" s="1406"/>
      <c r="C1696" s="494" t="s">
        <v>2098</v>
      </c>
      <c r="D1696" s="688">
        <v>1</v>
      </c>
      <c r="E1696" s="766">
        <v>1499</v>
      </c>
      <c r="F1696" s="654"/>
    </row>
    <row r="1697" spans="1:6" ht="15.75">
      <c r="A1697" s="1406"/>
      <c r="B1697" s="1406"/>
      <c r="C1697" s="494" t="s">
        <v>2099</v>
      </c>
      <c r="D1697" s="688">
        <v>1</v>
      </c>
      <c r="E1697" s="766">
        <v>185</v>
      </c>
      <c r="F1697" s="654"/>
    </row>
    <row r="1698" spans="1:6" ht="31.5">
      <c r="A1698" s="1406"/>
      <c r="B1698" s="1406"/>
      <c r="C1698" s="494" t="s">
        <v>2100</v>
      </c>
      <c r="D1698" s="688">
        <v>1</v>
      </c>
      <c r="E1698" s="766">
        <v>1499</v>
      </c>
      <c r="F1698" s="654"/>
    </row>
    <row r="1699" spans="1:6" ht="15.75">
      <c r="A1699" s="1406"/>
      <c r="B1699" s="1406"/>
      <c r="C1699" s="494" t="s">
        <v>1828</v>
      </c>
      <c r="D1699" s="688">
        <v>1</v>
      </c>
      <c r="E1699" s="766">
        <v>685</v>
      </c>
      <c r="F1699" s="654"/>
    </row>
    <row r="1700" spans="1:6" ht="15.75">
      <c r="A1700" s="1406"/>
      <c r="B1700" s="1406"/>
      <c r="C1700" s="494" t="s">
        <v>2101</v>
      </c>
      <c r="D1700" s="688">
        <v>1</v>
      </c>
      <c r="E1700" s="766">
        <v>833</v>
      </c>
      <c r="F1700" s="654"/>
    </row>
    <row r="1701" spans="1:6" ht="15.75">
      <c r="A1701" s="1406"/>
      <c r="B1701" s="1406"/>
      <c r="C1701" s="494" t="s">
        <v>2101</v>
      </c>
      <c r="D1701" s="688">
        <v>1</v>
      </c>
      <c r="E1701" s="766">
        <v>707</v>
      </c>
      <c r="F1701" s="654"/>
    </row>
    <row r="1702" spans="1:6" ht="15.75">
      <c r="A1702" s="1406"/>
      <c r="B1702" s="1406"/>
      <c r="C1702" s="494" t="s">
        <v>2102</v>
      </c>
      <c r="D1702" s="688">
        <v>1</v>
      </c>
      <c r="E1702" s="766">
        <v>1999</v>
      </c>
      <c r="F1702" s="654"/>
    </row>
    <row r="1703" spans="1:6" ht="15.75">
      <c r="A1703" s="1406"/>
      <c r="B1703" s="1406"/>
      <c r="C1703" s="494" t="s">
        <v>2103</v>
      </c>
      <c r="D1703" s="690">
        <v>1</v>
      </c>
      <c r="E1703" s="748">
        <v>645</v>
      </c>
      <c r="F1703" s="654"/>
    </row>
    <row r="1704" spans="1:6" ht="15.75">
      <c r="A1704" s="1406"/>
      <c r="B1704" s="1406"/>
      <c r="C1704" s="507" t="s">
        <v>1973</v>
      </c>
      <c r="D1704" s="690">
        <v>1</v>
      </c>
      <c r="E1704" s="748">
        <v>623</v>
      </c>
      <c r="F1704" s="654"/>
    </row>
    <row r="1705" spans="1:6" ht="15.75">
      <c r="A1705" s="1406"/>
      <c r="B1705" s="1406"/>
      <c r="C1705" s="507" t="s">
        <v>1972</v>
      </c>
      <c r="D1705" s="690">
        <v>1</v>
      </c>
      <c r="E1705" s="748">
        <v>525</v>
      </c>
      <c r="F1705" s="654"/>
    </row>
    <row r="1706" spans="1:6" ht="15.75">
      <c r="A1706" s="1406"/>
      <c r="B1706" s="1406"/>
      <c r="C1706" s="507" t="s">
        <v>1881</v>
      </c>
      <c r="D1706" s="690">
        <v>1</v>
      </c>
      <c r="E1706" s="748">
        <v>3090</v>
      </c>
      <c r="F1706" s="654"/>
    </row>
    <row r="1707" spans="1:6" ht="15.75">
      <c r="A1707" s="1406"/>
      <c r="B1707" s="1406"/>
      <c r="C1707" s="507" t="s">
        <v>2104</v>
      </c>
      <c r="D1707" s="690">
        <v>1</v>
      </c>
      <c r="E1707" s="748">
        <v>890</v>
      </c>
      <c r="F1707" s="654"/>
    </row>
    <row r="1708" spans="1:6" ht="15.75">
      <c r="A1708" s="1406"/>
      <c r="B1708" s="1406"/>
      <c r="C1708" s="507" t="s">
        <v>2105</v>
      </c>
      <c r="D1708" s="690">
        <v>1</v>
      </c>
      <c r="E1708" s="748">
        <v>1043</v>
      </c>
      <c r="F1708" s="654"/>
    </row>
    <row r="1709" spans="1:6" ht="16.5" thickBot="1">
      <c r="A1709" s="1406"/>
      <c r="B1709" s="1406"/>
      <c r="C1709" s="508" t="s">
        <v>2106</v>
      </c>
      <c r="D1709" s="691">
        <v>1</v>
      </c>
      <c r="E1709" s="749">
        <v>690</v>
      </c>
      <c r="F1709" s="654"/>
    </row>
    <row r="1710" spans="1:6" ht="16.5" thickBot="1">
      <c r="A1710" s="1426"/>
      <c r="B1710" s="1426"/>
      <c r="C1710" s="692" t="s">
        <v>625</v>
      </c>
      <c r="D1710" s="693"/>
      <c r="E1710" s="746">
        <v>3974</v>
      </c>
      <c r="F1710" s="654"/>
    </row>
    <row r="1711" spans="1:6" ht="16.5" thickBot="1">
      <c r="A1711" s="1206" t="s">
        <v>520</v>
      </c>
      <c r="B1711" s="1207"/>
      <c r="C1711" s="1207"/>
      <c r="D1711" s="1208"/>
      <c r="E1711" s="375">
        <f>SUM(E1637:E1710)</f>
        <v>23510.75</v>
      </c>
      <c r="F1711" s="654"/>
    </row>
    <row r="1712" spans="1:6" ht="31.5">
      <c r="A1712" s="1409" t="s">
        <v>2107</v>
      </c>
      <c r="B1712" s="1405" t="s">
        <v>2041</v>
      </c>
      <c r="C1712" s="694" t="s">
        <v>2108</v>
      </c>
      <c r="D1712" s="673">
        <v>2</v>
      </c>
      <c r="E1712" s="750">
        <v>27</v>
      </c>
      <c r="F1712" s="654"/>
    </row>
    <row r="1713" spans="1:6" ht="31.5">
      <c r="A1713" s="1410"/>
      <c r="B1713" s="1406"/>
      <c r="C1713" s="694" t="s">
        <v>2109</v>
      </c>
      <c r="D1713" s="672">
        <v>1</v>
      </c>
      <c r="E1713" s="748">
        <v>43.2</v>
      </c>
      <c r="F1713" s="654"/>
    </row>
    <row r="1714" spans="1:6" ht="31.5">
      <c r="A1714" s="1410"/>
      <c r="B1714" s="1406"/>
      <c r="C1714" s="694" t="s">
        <v>2110</v>
      </c>
      <c r="D1714" s="672">
        <v>2</v>
      </c>
      <c r="E1714" s="748">
        <v>29.7</v>
      </c>
      <c r="F1714" s="652"/>
    </row>
    <row r="1715" spans="1:6" ht="15.75">
      <c r="A1715" s="1410"/>
      <c r="B1715" s="1406"/>
      <c r="C1715" s="694" t="s">
        <v>2111</v>
      </c>
      <c r="D1715" s="672">
        <v>3</v>
      </c>
      <c r="E1715" s="748">
        <v>20.52</v>
      </c>
      <c r="F1715" s="652"/>
    </row>
    <row r="1716" spans="1:6" ht="15.75">
      <c r="A1716" s="1410"/>
      <c r="B1716" s="1406"/>
      <c r="C1716" s="694" t="s">
        <v>2112</v>
      </c>
      <c r="D1716" s="672">
        <v>2</v>
      </c>
      <c r="E1716" s="748">
        <v>205.2</v>
      </c>
      <c r="F1716" s="652"/>
    </row>
    <row r="1717" spans="1:6" ht="15.75">
      <c r="A1717" s="1410"/>
      <c r="B1717" s="1406"/>
      <c r="C1717" s="694" t="s">
        <v>1783</v>
      </c>
      <c r="D1717" s="672">
        <v>9</v>
      </c>
      <c r="E1717" s="748">
        <v>29.97</v>
      </c>
      <c r="F1717" s="654"/>
    </row>
    <row r="1718" spans="1:6" ht="15.75">
      <c r="A1718" s="1410"/>
      <c r="B1718" s="1406"/>
      <c r="C1718" s="694" t="s">
        <v>2113</v>
      </c>
      <c r="D1718" s="672">
        <v>1</v>
      </c>
      <c r="E1718" s="748">
        <v>3.33</v>
      </c>
      <c r="F1718" s="654"/>
    </row>
    <row r="1719" spans="1:6" ht="15.75">
      <c r="A1719" s="1410"/>
      <c r="B1719" s="1406"/>
      <c r="C1719" s="694" t="s">
        <v>2114</v>
      </c>
      <c r="D1719" s="672">
        <v>1</v>
      </c>
      <c r="E1719" s="748">
        <v>14.85</v>
      </c>
      <c r="F1719" s="654"/>
    </row>
    <row r="1720" spans="1:6" ht="15.75">
      <c r="A1720" s="1410"/>
      <c r="B1720" s="1406"/>
      <c r="C1720" s="694" t="s">
        <v>2115</v>
      </c>
      <c r="D1720" s="672">
        <v>1</v>
      </c>
      <c r="E1720" s="748">
        <v>63</v>
      </c>
      <c r="F1720" s="654"/>
    </row>
    <row r="1721" spans="1:6" ht="15.75">
      <c r="A1721" s="1410"/>
      <c r="B1721" s="1406"/>
      <c r="C1721" s="694" t="s">
        <v>1793</v>
      </c>
      <c r="D1721" s="672">
        <v>1</v>
      </c>
      <c r="E1721" s="748">
        <v>39.6</v>
      </c>
      <c r="F1721" s="654"/>
    </row>
    <row r="1722" spans="1:6" ht="15.75">
      <c r="A1722" s="1410"/>
      <c r="B1722" s="1406"/>
      <c r="C1722" s="694" t="s">
        <v>2116</v>
      </c>
      <c r="D1722" s="672">
        <v>1</v>
      </c>
      <c r="E1722" s="748">
        <v>77.4</v>
      </c>
      <c r="F1722" s="654"/>
    </row>
    <row r="1723" spans="1:6" ht="31.5">
      <c r="A1723" s="1410"/>
      <c r="B1723" s="1406"/>
      <c r="C1723" s="694" t="s">
        <v>2117</v>
      </c>
      <c r="D1723" s="672">
        <v>7</v>
      </c>
      <c r="E1723" s="748">
        <v>46.62</v>
      </c>
      <c r="F1723" s="654"/>
    </row>
    <row r="1724" spans="1:6" ht="31.5">
      <c r="A1724" s="1410"/>
      <c r="B1724" s="1406"/>
      <c r="C1724" s="694" t="s">
        <v>2118</v>
      </c>
      <c r="D1724" s="672">
        <v>3</v>
      </c>
      <c r="E1724" s="748">
        <v>17.82</v>
      </c>
      <c r="F1724" s="654"/>
    </row>
    <row r="1725" spans="1:6" ht="15.75">
      <c r="A1725" s="1410"/>
      <c r="B1725" s="1406"/>
      <c r="C1725" s="694" t="s">
        <v>2069</v>
      </c>
      <c r="D1725" s="672">
        <v>20</v>
      </c>
      <c r="E1725" s="748">
        <v>54</v>
      </c>
      <c r="F1725" s="654"/>
    </row>
    <row r="1726" spans="1:6" ht="31.5">
      <c r="A1726" s="1410"/>
      <c r="B1726" s="1406"/>
      <c r="C1726" s="694" t="s">
        <v>2119</v>
      </c>
      <c r="D1726" s="672">
        <v>14</v>
      </c>
      <c r="E1726" s="748">
        <v>109.62</v>
      </c>
      <c r="F1726" s="654"/>
    </row>
    <row r="1727" spans="1:6" ht="31.5">
      <c r="A1727" s="1410"/>
      <c r="B1727" s="1406"/>
      <c r="C1727" s="694" t="s">
        <v>2120</v>
      </c>
      <c r="D1727" s="672">
        <v>1</v>
      </c>
      <c r="E1727" s="748">
        <v>64.8</v>
      </c>
      <c r="F1727" s="654"/>
    </row>
    <row r="1728" spans="1:6" ht="31.5">
      <c r="A1728" s="1410"/>
      <c r="B1728" s="1406"/>
      <c r="C1728" s="694" t="s">
        <v>2121</v>
      </c>
      <c r="D1728" s="672">
        <v>2</v>
      </c>
      <c r="E1728" s="748">
        <v>131.4</v>
      </c>
      <c r="F1728" s="654"/>
    </row>
    <row r="1729" spans="1:6" ht="31.5">
      <c r="A1729" s="1410"/>
      <c r="B1729" s="1406"/>
      <c r="C1729" s="694" t="s">
        <v>2122</v>
      </c>
      <c r="D1729" s="672">
        <v>1</v>
      </c>
      <c r="E1729" s="748">
        <v>43.2</v>
      </c>
      <c r="F1729" s="654"/>
    </row>
    <row r="1730" spans="1:6" ht="31.5">
      <c r="A1730" s="1410"/>
      <c r="B1730" s="1406"/>
      <c r="C1730" s="694" t="s">
        <v>2123</v>
      </c>
      <c r="D1730" s="672">
        <v>1</v>
      </c>
      <c r="E1730" s="748">
        <v>24.3</v>
      </c>
      <c r="F1730" s="654"/>
    </row>
    <row r="1731" spans="1:6" ht="31.5">
      <c r="A1731" s="1410"/>
      <c r="B1731" s="1406"/>
      <c r="C1731" s="694" t="s">
        <v>2124</v>
      </c>
      <c r="D1731" s="672">
        <v>1</v>
      </c>
      <c r="E1731" s="748">
        <v>71.1</v>
      </c>
      <c r="F1731" s="654"/>
    </row>
    <row r="1732" spans="1:6" ht="15.75">
      <c r="A1732" s="1410"/>
      <c r="B1732" s="1406"/>
      <c r="C1732" s="694" t="s">
        <v>2125</v>
      </c>
      <c r="D1732" s="672">
        <v>1</v>
      </c>
      <c r="E1732" s="748">
        <v>96.3</v>
      </c>
      <c r="F1732" s="654"/>
    </row>
    <row r="1733" spans="1:6" ht="15.75">
      <c r="A1733" s="1410"/>
      <c r="B1733" s="1406"/>
      <c r="C1733" s="694" t="s">
        <v>2126</v>
      </c>
      <c r="D1733" s="672">
        <v>1</v>
      </c>
      <c r="E1733" s="748">
        <v>101.7</v>
      </c>
      <c r="F1733" s="654"/>
    </row>
    <row r="1734" spans="1:6" ht="15.75">
      <c r="A1734" s="1410"/>
      <c r="B1734" s="1406"/>
      <c r="C1734" s="694" t="s">
        <v>2127</v>
      </c>
      <c r="D1734" s="672">
        <v>1</v>
      </c>
      <c r="E1734" s="748">
        <v>69.3</v>
      </c>
      <c r="F1734" s="654"/>
    </row>
    <row r="1735" spans="1:6" ht="15.75">
      <c r="A1735" s="1410"/>
      <c r="B1735" s="1406"/>
      <c r="C1735" s="694" t="s">
        <v>2128</v>
      </c>
      <c r="D1735" s="672">
        <v>15</v>
      </c>
      <c r="E1735" s="748">
        <v>49.95</v>
      </c>
      <c r="F1735" s="654"/>
    </row>
    <row r="1736" spans="1:6" ht="15.75">
      <c r="A1736" s="1410"/>
      <c r="B1736" s="1406"/>
      <c r="C1736" s="694" t="s">
        <v>2021</v>
      </c>
      <c r="D1736" s="672">
        <v>20</v>
      </c>
      <c r="E1736" s="748">
        <v>88.2</v>
      </c>
      <c r="F1736" s="654"/>
    </row>
    <row r="1737" spans="1:6" ht="15.75">
      <c r="A1737" s="1410"/>
      <c r="B1737" s="1406"/>
      <c r="C1737" s="694" t="s">
        <v>2129</v>
      </c>
      <c r="D1737" s="672">
        <v>1</v>
      </c>
      <c r="E1737" s="748">
        <v>7.11</v>
      </c>
      <c r="F1737" s="654"/>
    </row>
    <row r="1738" spans="1:6" ht="15.75">
      <c r="A1738" s="1410"/>
      <c r="B1738" s="1406"/>
      <c r="C1738" s="694" t="s">
        <v>2130</v>
      </c>
      <c r="D1738" s="672">
        <v>11</v>
      </c>
      <c r="E1738" s="748">
        <v>56.43</v>
      </c>
      <c r="F1738" s="654"/>
    </row>
    <row r="1739" spans="1:6" ht="15.75">
      <c r="A1739" s="1410"/>
      <c r="B1739" s="1406"/>
      <c r="C1739" s="694" t="s">
        <v>2131</v>
      </c>
      <c r="D1739" s="672">
        <v>9</v>
      </c>
      <c r="E1739" s="748">
        <v>46.17</v>
      </c>
      <c r="F1739" s="654"/>
    </row>
    <row r="1740" spans="1:6" ht="31.5">
      <c r="A1740" s="1410"/>
      <c r="B1740" s="1406"/>
      <c r="C1740" s="694" t="s">
        <v>2132</v>
      </c>
      <c r="D1740" s="672">
        <v>2</v>
      </c>
      <c r="E1740" s="748">
        <v>27.9</v>
      </c>
      <c r="F1740" s="654"/>
    </row>
    <row r="1741" spans="1:6" ht="31.5">
      <c r="A1741" s="1410"/>
      <c r="B1741" s="1406"/>
      <c r="C1741" s="694" t="s">
        <v>2133</v>
      </c>
      <c r="D1741" s="672">
        <v>1</v>
      </c>
      <c r="E1741" s="748">
        <v>13.95</v>
      </c>
      <c r="F1741" s="654"/>
    </row>
    <row r="1742" spans="1:6" ht="31.5">
      <c r="A1742" s="1410"/>
      <c r="B1742" s="1406"/>
      <c r="C1742" s="694" t="s">
        <v>2134</v>
      </c>
      <c r="D1742" s="672">
        <v>1</v>
      </c>
      <c r="E1742" s="748">
        <v>13.05</v>
      </c>
      <c r="F1742" s="652"/>
    </row>
    <row r="1743" spans="1:6" ht="31.5">
      <c r="A1743" s="1410"/>
      <c r="B1743" s="1406"/>
      <c r="C1743" s="694" t="s">
        <v>2135</v>
      </c>
      <c r="D1743" s="672">
        <v>1</v>
      </c>
      <c r="E1743" s="748">
        <v>14.4</v>
      </c>
      <c r="F1743" s="654"/>
    </row>
    <row r="1744" spans="1:6" ht="31.5">
      <c r="A1744" s="1410"/>
      <c r="B1744" s="1406"/>
      <c r="C1744" s="694" t="s">
        <v>2136</v>
      </c>
      <c r="D1744" s="672">
        <v>7</v>
      </c>
      <c r="E1744" s="748">
        <v>23.31</v>
      </c>
      <c r="F1744" s="654"/>
    </row>
    <row r="1745" spans="1:6" ht="15.75">
      <c r="A1745" s="1410"/>
      <c r="B1745" s="1406"/>
      <c r="C1745" s="694" t="s">
        <v>2137</v>
      </c>
      <c r="D1745" s="672">
        <v>2</v>
      </c>
      <c r="E1745" s="748">
        <v>48.6</v>
      </c>
      <c r="F1745" s="654"/>
    </row>
    <row r="1746" spans="1:6" ht="31.5">
      <c r="A1746" s="1410"/>
      <c r="B1746" s="1406"/>
      <c r="C1746" s="694" t="s">
        <v>2138</v>
      </c>
      <c r="D1746" s="672">
        <v>1</v>
      </c>
      <c r="E1746" s="748">
        <v>11.7</v>
      </c>
      <c r="F1746" s="654"/>
    </row>
    <row r="1747" spans="1:6" ht="31.5">
      <c r="A1747" s="1410"/>
      <c r="B1747" s="1406"/>
      <c r="C1747" s="694" t="s">
        <v>2139</v>
      </c>
      <c r="D1747" s="672">
        <v>1</v>
      </c>
      <c r="E1747" s="748">
        <v>52.2</v>
      </c>
      <c r="F1747" s="654"/>
    </row>
    <row r="1748" spans="1:6" ht="15.75">
      <c r="A1748" s="1410"/>
      <c r="B1748" s="1406"/>
      <c r="C1748" s="694" t="s">
        <v>0</v>
      </c>
      <c r="D1748" s="672">
        <v>1</v>
      </c>
      <c r="E1748" s="748">
        <v>41.4</v>
      </c>
      <c r="F1748" s="652"/>
    </row>
    <row r="1749" spans="1:6" ht="31.5">
      <c r="A1749" s="1410"/>
      <c r="B1749" s="1406"/>
      <c r="C1749" s="694" t="s">
        <v>1</v>
      </c>
      <c r="D1749" s="672">
        <v>1</v>
      </c>
      <c r="E1749" s="748">
        <v>145.8</v>
      </c>
      <c r="F1749" s="652"/>
    </row>
    <row r="1750" spans="1:6" ht="31.5">
      <c r="A1750" s="1410"/>
      <c r="B1750" s="1406"/>
      <c r="C1750" s="694" t="s">
        <v>2</v>
      </c>
      <c r="D1750" s="672">
        <v>1</v>
      </c>
      <c r="E1750" s="748">
        <v>126</v>
      </c>
      <c r="F1750" s="695"/>
    </row>
    <row r="1751" spans="1:5" ht="31.5">
      <c r="A1751" s="1410"/>
      <c r="B1751" s="1406"/>
      <c r="C1751" s="694" t="s">
        <v>3</v>
      </c>
      <c r="D1751" s="672">
        <v>1</v>
      </c>
      <c r="E1751" s="748">
        <v>53.1</v>
      </c>
    </row>
    <row r="1752" spans="1:5" ht="31.5">
      <c r="A1752" s="1410"/>
      <c r="B1752" s="1406"/>
      <c r="C1752" s="694" t="s">
        <v>1160</v>
      </c>
      <c r="D1752" s="672">
        <v>1</v>
      </c>
      <c r="E1752" s="748">
        <v>53.1</v>
      </c>
    </row>
    <row r="1753" spans="1:5" ht="31.5">
      <c r="A1753" s="1410"/>
      <c r="B1753" s="1406"/>
      <c r="C1753" s="694" t="s">
        <v>1161</v>
      </c>
      <c r="D1753" s="672">
        <v>1</v>
      </c>
      <c r="E1753" s="748">
        <v>63.9</v>
      </c>
    </row>
    <row r="1754" spans="1:5" ht="31.5">
      <c r="A1754" s="1410"/>
      <c r="B1754" s="1406"/>
      <c r="C1754" s="694" t="s">
        <v>1162</v>
      </c>
      <c r="D1754" s="672">
        <v>1</v>
      </c>
      <c r="E1754" s="748">
        <v>63.9</v>
      </c>
    </row>
    <row r="1755" spans="1:5" ht="31.5">
      <c r="A1755" s="1410"/>
      <c r="B1755" s="1406"/>
      <c r="C1755" s="694" t="s">
        <v>1163</v>
      </c>
      <c r="D1755" s="672">
        <v>1</v>
      </c>
      <c r="E1755" s="748">
        <v>50.4</v>
      </c>
    </row>
    <row r="1756" spans="1:5" ht="31.5">
      <c r="A1756" s="1410"/>
      <c r="B1756" s="1406"/>
      <c r="C1756" s="694" t="s">
        <v>1164</v>
      </c>
      <c r="D1756" s="672">
        <v>1</v>
      </c>
      <c r="E1756" s="748">
        <v>13.95</v>
      </c>
    </row>
    <row r="1757" spans="1:5" ht="15.75">
      <c r="A1757" s="1410"/>
      <c r="B1757" s="1406"/>
      <c r="C1757" s="694" t="s">
        <v>1165</v>
      </c>
      <c r="D1757" s="672">
        <v>1</v>
      </c>
      <c r="E1757" s="748">
        <v>46.8</v>
      </c>
    </row>
    <row r="1758" spans="1:5" ht="15.75">
      <c r="A1758" s="1410"/>
      <c r="B1758" s="1406"/>
      <c r="C1758" s="694" t="s">
        <v>1166</v>
      </c>
      <c r="D1758" s="672">
        <v>1</v>
      </c>
      <c r="E1758" s="748">
        <v>46.8</v>
      </c>
    </row>
    <row r="1759" spans="1:5" ht="31.5">
      <c r="A1759" s="1410"/>
      <c r="B1759" s="1406"/>
      <c r="C1759" s="694" t="s">
        <v>1167</v>
      </c>
      <c r="D1759" s="672">
        <v>1</v>
      </c>
      <c r="E1759" s="748">
        <v>49.5</v>
      </c>
    </row>
    <row r="1760" spans="1:5" ht="31.5">
      <c r="A1760" s="1410"/>
      <c r="B1760" s="1406"/>
      <c r="C1760" s="694" t="s">
        <v>1168</v>
      </c>
      <c r="D1760" s="672">
        <v>1</v>
      </c>
      <c r="E1760" s="748">
        <v>56.7</v>
      </c>
    </row>
    <row r="1761" spans="1:5" ht="31.5">
      <c r="A1761" s="1410"/>
      <c r="B1761" s="1406"/>
      <c r="C1761" s="694" t="s">
        <v>1169</v>
      </c>
      <c r="D1761" s="672">
        <v>1</v>
      </c>
      <c r="E1761" s="748">
        <v>49.5</v>
      </c>
    </row>
    <row r="1762" spans="1:5" ht="31.5">
      <c r="A1762" s="1410"/>
      <c r="B1762" s="1406"/>
      <c r="C1762" s="694" t="s">
        <v>1170</v>
      </c>
      <c r="D1762" s="672">
        <v>1</v>
      </c>
      <c r="E1762" s="748">
        <v>62.1</v>
      </c>
    </row>
    <row r="1763" spans="1:5" ht="31.5">
      <c r="A1763" s="1410"/>
      <c r="B1763" s="1406"/>
      <c r="C1763" s="694" t="s">
        <v>1171</v>
      </c>
      <c r="D1763" s="672">
        <v>1</v>
      </c>
      <c r="E1763" s="748">
        <v>58.5</v>
      </c>
    </row>
    <row r="1764" spans="1:5" ht="31.5">
      <c r="A1764" s="1410"/>
      <c r="B1764" s="1406"/>
      <c r="C1764" s="694" t="s">
        <v>1172</v>
      </c>
      <c r="D1764" s="672">
        <v>1</v>
      </c>
      <c r="E1764" s="748">
        <v>58.5</v>
      </c>
    </row>
    <row r="1765" spans="1:5" ht="15.75">
      <c r="A1765" s="1410"/>
      <c r="B1765" s="1406"/>
      <c r="C1765" s="694" t="s">
        <v>1173</v>
      </c>
      <c r="D1765" s="672">
        <v>1</v>
      </c>
      <c r="E1765" s="748">
        <v>34.2</v>
      </c>
    </row>
    <row r="1766" spans="1:5" ht="15.75">
      <c r="A1766" s="1410"/>
      <c r="B1766" s="1406"/>
      <c r="C1766" s="694" t="s">
        <v>1827</v>
      </c>
      <c r="D1766" s="672">
        <v>1</v>
      </c>
      <c r="E1766" s="748">
        <v>448</v>
      </c>
    </row>
    <row r="1767" spans="1:5" ht="15.75">
      <c r="A1767" s="1410"/>
      <c r="B1767" s="1406"/>
      <c r="C1767" s="694" t="s">
        <v>2101</v>
      </c>
      <c r="D1767" s="672">
        <v>1</v>
      </c>
      <c r="E1767" s="748">
        <v>833</v>
      </c>
    </row>
    <row r="1768" spans="1:5" ht="31.5">
      <c r="A1768" s="1410"/>
      <c r="B1768" s="1406"/>
      <c r="C1768" s="694" t="s">
        <v>1174</v>
      </c>
      <c r="D1768" s="672">
        <v>1</v>
      </c>
      <c r="E1768" s="748">
        <v>986</v>
      </c>
    </row>
    <row r="1769" spans="1:5" ht="15.75">
      <c r="A1769" s="1410"/>
      <c r="B1769" s="1406"/>
      <c r="C1769" s="694" t="s">
        <v>1828</v>
      </c>
      <c r="D1769" s="672">
        <v>1</v>
      </c>
      <c r="E1769" s="748">
        <v>685</v>
      </c>
    </row>
    <row r="1770" spans="1:5" ht="15.75">
      <c r="A1770" s="1410"/>
      <c r="B1770" s="1406"/>
      <c r="C1770" s="694" t="s">
        <v>1175</v>
      </c>
      <c r="D1770" s="672">
        <v>1</v>
      </c>
      <c r="E1770" s="748">
        <v>99</v>
      </c>
    </row>
    <row r="1771" spans="1:5" ht="15.75">
      <c r="A1771" s="1410"/>
      <c r="B1771" s="1406"/>
      <c r="C1771" s="694" t="s">
        <v>1869</v>
      </c>
      <c r="D1771" s="672">
        <v>1</v>
      </c>
      <c r="E1771" s="748">
        <v>99</v>
      </c>
    </row>
    <row r="1772" spans="1:5" ht="15.75">
      <c r="A1772" s="1410"/>
      <c r="B1772" s="1406"/>
      <c r="C1772" s="694" t="s">
        <v>1176</v>
      </c>
      <c r="D1772" s="672">
        <v>1</v>
      </c>
      <c r="E1772" s="748">
        <v>990</v>
      </c>
    </row>
    <row r="1773" spans="1:5" ht="15.75">
      <c r="A1773" s="1410"/>
      <c r="B1773" s="1406"/>
      <c r="C1773" s="694" t="s">
        <v>1177</v>
      </c>
      <c r="D1773" s="672">
        <v>1</v>
      </c>
      <c r="E1773" s="748">
        <v>973</v>
      </c>
    </row>
    <row r="1774" spans="1:5" ht="15.75">
      <c r="A1774" s="1410"/>
      <c r="B1774" s="1406"/>
      <c r="C1774" s="694" t="s">
        <v>1178</v>
      </c>
      <c r="D1774" s="672">
        <v>1</v>
      </c>
      <c r="E1774" s="748">
        <v>245</v>
      </c>
    </row>
    <row r="1775" spans="1:5" ht="15.75">
      <c r="A1775" s="1410"/>
      <c r="B1775" s="1406"/>
      <c r="C1775" s="694" t="s">
        <v>1836</v>
      </c>
      <c r="D1775" s="672">
        <v>1</v>
      </c>
      <c r="E1775" s="748">
        <v>1125</v>
      </c>
    </row>
    <row r="1776" spans="1:5" ht="15.75">
      <c r="A1776" s="1410"/>
      <c r="B1776" s="1406"/>
      <c r="C1776" s="694" t="s">
        <v>1972</v>
      </c>
      <c r="D1776" s="672">
        <v>1</v>
      </c>
      <c r="E1776" s="748">
        <v>375</v>
      </c>
    </row>
    <row r="1777" spans="1:5" ht="15.75">
      <c r="A1777" s="1410"/>
      <c r="B1777" s="1406"/>
      <c r="C1777" s="694" t="s">
        <v>1179</v>
      </c>
      <c r="D1777" s="672">
        <v>1</v>
      </c>
      <c r="E1777" s="748">
        <v>745</v>
      </c>
    </row>
    <row r="1778" spans="1:5" ht="15.75">
      <c r="A1778" s="1410"/>
      <c r="B1778" s="1406"/>
      <c r="C1778" s="694" t="s">
        <v>1180</v>
      </c>
      <c r="D1778" s="672">
        <v>1</v>
      </c>
      <c r="E1778" s="748">
        <v>833</v>
      </c>
    </row>
    <row r="1779" spans="1:5" ht="15.75">
      <c r="A1779" s="1410"/>
      <c r="B1779" s="1406"/>
      <c r="C1779" s="694" t="s">
        <v>1975</v>
      </c>
      <c r="D1779" s="672">
        <v>1</v>
      </c>
      <c r="E1779" s="748">
        <v>203</v>
      </c>
    </row>
    <row r="1780" spans="1:5" ht="15.75">
      <c r="A1780" s="1410"/>
      <c r="B1780" s="1406"/>
      <c r="C1780" s="694" t="s">
        <v>6</v>
      </c>
      <c r="D1780" s="672">
        <v>1</v>
      </c>
      <c r="E1780" s="748">
        <v>763</v>
      </c>
    </row>
    <row r="1781" spans="1:5" ht="15.75">
      <c r="A1781" s="1410"/>
      <c r="B1781" s="1406"/>
      <c r="C1781" s="694" t="s">
        <v>7</v>
      </c>
      <c r="D1781" s="672">
        <v>1</v>
      </c>
      <c r="E1781" s="748">
        <v>795</v>
      </c>
    </row>
    <row r="1782" spans="1:5" ht="32.25" thickBot="1">
      <c r="A1782" s="1588"/>
      <c r="B1782" s="1426"/>
      <c r="C1782" s="504" t="s">
        <v>8</v>
      </c>
      <c r="D1782" s="696"/>
      <c r="E1782" s="751">
        <v>2361.7</v>
      </c>
    </row>
    <row r="1783" spans="1:5" ht="16.5" thickBot="1">
      <c r="A1783" s="1206" t="s">
        <v>520</v>
      </c>
      <c r="B1783" s="1207"/>
      <c r="C1783" s="1207"/>
      <c r="D1783" s="1208"/>
      <c r="E1783" s="375">
        <f>SUM(E1712:E1782)</f>
        <v>15469.75</v>
      </c>
    </row>
    <row r="1784" spans="1:5" ht="15.75">
      <c r="A1784" s="1405" t="s">
        <v>9</v>
      </c>
      <c r="B1784" s="1405" t="s">
        <v>2041</v>
      </c>
      <c r="C1784" s="676" t="s">
        <v>10</v>
      </c>
      <c r="D1784" s="677">
        <v>1</v>
      </c>
      <c r="E1784" s="750">
        <v>21.6</v>
      </c>
    </row>
    <row r="1785" spans="1:5" ht="15.75">
      <c r="A1785" s="1406"/>
      <c r="B1785" s="1406"/>
      <c r="C1785" s="678" t="s">
        <v>11</v>
      </c>
      <c r="D1785" s="677">
        <v>2</v>
      </c>
      <c r="E1785" s="748">
        <v>88.2</v>
      </c>
    </row>
    <row r="1786" spans="1:5" ht="15.75">
      <c r="A1786" s="1406"/>
      <c r="B1786" s="1406"/>
      <c r="C1786" s="678" t="s">
        <v>12</v>
      </c>
      <c r="D1786" s="677">
        <v>2</v>
      </c>
      <c r="E1786" s="748">
        <v>57.6</v>
      </c>
    </row>
    <row r="1787" spans="1:5" ht="15.75">
      <c r="A1787" s="1406"/>
      <c r="B1787" s="1406"/>
      <c r="C1787" s="678" t="s">
        <v>13</v>
      </c>
      <c r="D1787" s="677">
        <v>1</v>
      </c>
      <c r="E1787" s="748">
        <v>39.6</v>
      </c>
    </row>
    <row r="1788" spans="1:5" ht="31.5">
      <c r="A1788" s="1406"/>
      <c r="B1788" s="1406"/>
      <c r="C1788" s="678" t="s">
        <v>14</v>
      </c>
      <c r="D1788" s="677">
        <v>1</v>
      </c>
      <c r="E1788" s="748">
        <v>38.7</v>
      </c>
    </row>
    <row r="1789" spans="1:5" ht="31.5">
      <c r="A1789" s="1406"/>
      <c r="B1789" s="1406"/>
      <c r="C1789" s="678" t="s">
        <v>1889</v>
      </c>
      <c r="D1789" s="677">
        <v>1</v>
      </c>
      <c r="E1789" s="748">
        <v>140.4</v>
      </c>
    </row>
    <row r="1790" spans="1:5" ht="31.5">
      <c r="A1790" s="1406"/>
      <c r="B1790" s="1406"/>
      <c r="C1790" s="678" t="s">
        <v>15</v>
      </c>
      <c r="D1790" s="677">
        <v>1</v>
      </c>
      <c r="E1790" s="748">
        <v>37.8</v>
      </c>
    </row>
    <row r="1791" spans="1:5" ht="31.5">
      <c r="A1791" s="1406"/>
      <c r="B1791" s="1406"/>
      <c r="C1791" s="678" t="s">
        <v>16</v>
      </c>
      <c r="D1791" s="677">
        <v>1</v>
      </c>
      <c r="E1791" s="748">
        <v>37.8</v>
      </c>
    </row>
    <row r="1792" spans="1:5" ht="31.5">
      <c r="A1792" s="1406"/>
      <c r="B1792" s="1406"/>
      <c r="C1792" s="678" t="s">
        <v>17</v>
      </c>
      <c r="D1792" s="677">
        <v>1</v>
      </c>
      <c r="E1792" s="748">
        <v>48.6</v>
      </c>
    </row>
    <row r="1793" spans="1:5" ht="31.5">
      <c r="A1793" s="1406"/>
      <c r="B1793" s="1406"/>
      <c r="C1793" s="678" t="s">
        <v>18</v>
      </c>
      <c r="D1793" s="677">
        <v>1</v>
      </c>
      <c r="E1793" s="748">
        <v>39.6</v>
      </c>
    </row>
    <row r="1794" spans="1:5" ht="31.5">
      <c r="A1794" s="1406"/>
      <c r="B1794" s="1406"/>
      <c r="C1794" s="678" t="s">
        <v>19</v>
      </c>
      <c r="D1794" s="677">
        <v>2</v>
      </c>
      <c r="E1794" s="748">
        <v>75.6</v>
      </c>
    </row>
    <row r="1795" spans="1:5" ht="31.5">
      <c r="A1795" s="1406"/>
      <c r="B1795" s="1406"/>
      <c r="C1795" s="678" t="s">
        <v>20</v>
      </c>
      <c r="D1795" s="677">
        <v>1</v>
      </c>
      <c r="E1795" s="748">
        <v>59.4</v>
      </c>
    </row>
    <row r="1796" spans="1:5" ht="31.5">
      <c r="A1796" s="1406"/>
      <c r="B1796" s="1406"/>
      <c r="C1796" s="678" t="s">
        <v>21</v>
      </c>
      <c r="D1796" s="677">
        <v>1</v>
      </c>
      <c r="E1796" s="748">
        <v>36</v>
      </c>
    </row>
    <row r="1797" spans="1:5" ht="31.5">
      <c r="A1797" s="1406"/>
      <c r="B1797" s="1406"/>
      <c r="C1797" s="678" t="s">
        <v>22</v>
      </c>
      <c r="D1797" s="677">
        <v>1</v>
      </c>
      <c r="E1797" s="748">
        <v>36</v>
      </c>
    </row>
    <row r="1798" spans="1:5" ht="31.5">
      <c r="A1798" s="1406"/>
      <c r="B1798" s="1406"/>
      <c r="C1798" s="678" t="s">
        <v>23</v>
      </c>
      <c r="D1798" s="677">
        <v>1</v>
      </c>
      <c r="E1798" s="748">
        <v>46.8</v>
      </c>
    </row>
    <row r="1799" spans="1:5" ht="31.5">
      <c r="A1799" s="1406"/>
      <c r="B1799" s="1406"/>
      <c r="C1799" s="678" t="s">
        <v>24</v>
      </c>
      <c r="D1799" s="677">
        <v>3</v>
      </c>
      <c r="E1799" s="748">
        <v>261.9</v>
      </c>
    </row>
    <row r="1800" spans="1:5" ht="15.75">
      <c r="A1800" s="1406"/>
      <c r="B1800" s="1406"/>
      <c r="C1800" s="678" t="s">
        <v>25</v>
      </c>
      <c r="D1800" s="677">
        <v>2</v>
      </c>
      <c r="E1800" s="748">
        <v>41.4</v>
      </c>
    </row>
    <row r="1801" spans="1:5" ht="31.5">
      <c r="A1801" s="1406"/>
      <c r="B1801" s="1406"/>
      <c r="C1801" s="678" t="s">
        <v>26</v>
      </c>
      <c r="D1801" s="677">
        <v>3</v>
      </c>
      <c r="E1801" s="748">
        <v>62.1</v>
      </c>
    </row>
    <row r="1802" spans="1:5" ht="31.5">
      <c r="A1802" s="1406"/>
      <c r="B1802" s="1406"/>
      <c r="C1802" s="678" t="s">
        <v>27</v>
      </c>
      <c r="D1802" s="677">
        <v>1</v>
      </c>
      <c r="E1802" s="748">
        <v>32.4</v>
      </c>
    </row>
    <row r="1803" spans="1:5" ht="15.75">
      <c r="A1803" s="1406"/>
      <c r="B1803" s="1406"/>
      <c r="C1803" s="678" t="s">
        <v>28</v>
      </c>
      <c r="D1803" s="677">
        <v>1</v>
      </c>
      <c r="E1803" s="748">
        <v>25.2</v>
      </c>
    </row>
    <row r="1804" spans="1:5" ht="31.5">
      <c r="A1804" s="1406"/>
      <c r="B1804" s="1406"/>
      <c r="C1804" s="678" t="s">
        <v>1900</v>
      </c>
      <c r="D1804" s="677">
        <v>2</v>
      </c>
      <c r="E1804" s="748">
        <v>29.7</v>
      </c>
    </row>
    <row r="1805" spans="1:5" ht="15.75">
      <c r="A1805" s="1406"/>
      <c r="B1805" s="1406"/>
      <c r="C1805" s="678" t="s">
        <v>1901</v>
      </c>
      <c r="D1805" s="677">
        <v>1</v>
      </c>
      <c r="E1805" s="748">
        <v>19.8</v>
      </c>
    </row>
    <row r="1806" spans="1:5" ht="31.5">
      <c r="A1806" s="1406"/>
      <c r="B1806" s="1406"/>
      <c r="C1806" s="678" t="s">
        <v>29</v>
      </c>
      <c r="D1806" s="677">
        <v>1</v>
      </c>
      <c r="E1806" s="748">
        <v>41.4</v>
      </c>
    </row>
    <row r="1807" spans="1:5" ht="15.75">
      <c r="A1807" s="1406"/>
      <c r="B1807" s="1406"/>
      <c r="C1807" s="678" t="s">
        <v>30</v>
      </c>
      <c r="D1807" s="677">
        <v>3</v>
      </c>
      <c r="E1807" s="748">
        <v>140.4</v>
      </c>
    </row>
    <row r="1808" spans="1:5" ht="15.75">
      <c r="A1808" s="1406"/>
      <c r="B1808" s="1406"/>
      <c r="C1808" s="678" t="s">
        <v>1492</v>
      </c>
      <c r="D1808" s="677">
        <v>6</v>
      </c>
      <c r="E1808" s="748">
        <v>118.8</v>
      </c>
    </row>
    <row r="1809" spans="1:5" ht="15.75">
      <c r="A1809" s="1406"/>
      <c r="B1809" s="1406"/>
      <c r="C1809" s="678" t="s">
        <v>31</v>
      </c>
      <c r="D1809" s="677">
        <v>3</v>
      </c>
      <c r="E1809" s="748">
        <v>197.1</v>
      </c>
    </row>
    <row r="1810" spans="1:5" ht="15.75">
      <c r="A1810" s="1406"/>
      <c r="B1810" s="1406"/>
      <c r="C1810" s="678" t="s">
        <v>2059</v>
      </c>
      <c r="D1810" s="677">
        <v>2</v>
      </c>
      <c r="E1810" s="748">
        <v>205.2</v>
      </c>
    </row>
    <row r="1811" spans="1:5" ht="15.75">
      <c r="A1811" s="1406"/>
      <c r="B1811" s="1406"/>
      <c r="C1811" s="678" t="s">
        <v>32</v>
      </c>
      <c r="D1811" s="677">
        <v>2</v>
      </c>
      <c r="E1811" s="748">
        <v>10.08</v>
      </c>
    </row>
    <row r="1812" spans="1:5" ht="15.75">
      <c r="A1812" s="1406"/>
      <c r="B1812" s="1406"/>
      <c r="C1812" s="678" t="s">
        <v>33</v>
      </c>
      <c r="D1812" s="677">
        <v>4</v>
      </c>
      <c r="E1812" s="748">
        <v>8.28</v>
      </c>
    </row>
    <row r="1813" spans="1:5" ht="15.75">
      <c r="A1813" s="1406"/>
      <c r="B1813" s="1406"/>
      <c r="C1813" s="678" t="s">
        <v>34</v>
      </c>
      <c r="D1813" s="677">
        <v>2</v>
      </c>
      <c r="E1813" s="748">
        <v>35.1</v>
      </c>
    </row>
    <row r="1814" spans="1:5" ht="15.75">
      <c r="A1814" s="1406"/>
      <c r="B1814" s="1406"/>
      <c r="C1814" s="678" t="s">
        <v>35</v>
      </c>
      <c r="D1814" s="677">
        <v>2</v>
      </c>
      <c r="E1814" s="748">
        <v>37.8</v>
      </c>
    </row>
    <row r="1815" spans="1:5" ht="31.5">
      <c r="A1815" s="1406"/>
      <c r="B1815" s="1406"/>
      <c r="C1815" s="678" t="s">
        <v>36</v>
      </c>
      <c r="D1815" s="677">
        <v>1</v>
      </c>
      <c r="E1815" s="748">
        <v>20.7</v>
      </c>
    </row>
    <row r="1816" spans="1:5" ht="15.75">
      <c r="A1816" s="1406"/>
      <c r="B1816" s="1406"/>
      <c r="C1816" s="678" t="s">
        <v>37</v>
      </c>
      <c r="D1816" s="677">
        <v>3</v>
      </c>
      <c r="E1816" s="748">
        <v>56.7</v>
      </c>
    </row>
    <row r="1817" spans="1:5" ht="15.75">
      <c r="A1817" s="1406"/>
      <c r="B1817" s="1406"/>
      <c r="C1817" s="678" t="s">
        <v>38</v>
      </c>
      <c r="D1817" s="677">
        <v>3</v>
      </c>
      <c r="E1817" s="748">
        <v>22.95</v>
      </c>
    </row>
    <row r="1818" spans="1:5" ht="15.75">
      <c r="A1818" s="1406"/>
      <c r="B1818" s="1406"/>
      <c r="C1818" s="678" t="s">
        <v>1614</v>
      </c>
      <c r="D1818" s="677">
        <v>40</v>
      </c>
      <c r="E1818" s="748">
        <v>93.6</v>
      </c>
    </row>
    <row r="1819" spans="1:5" ht="15.75">
      <c r="A1819" s="1406"/>
      <c r="B1819" s="1406"/>
      <c r="C1819" s="678" t="s">
        <v>2069</v>
      </c>
      <c r="D1819" s="677">
        <v>30</v>
      </c>
      <c r="E1819" s="748">
        <v>81</v>
      </c>
    </row>
    <row r="1820" spans="1:5" ht="15.75">
      <c r="A1820" s="1406"/>
      <c r="B1820" s="1406"/>
      <c r="C1820" s="678" t="s">
        <v>1914</v>
      </c>
      <c r="D1820" s="677">
        <v>2</v>
      </c>
      <c r="E1820" s="748">
        <v>43.2</v>
      </c>
    </row>
    <row r="1821" spans="1:5" ht="15.75">
      <c r="A1821" s="1406"/>
      <c r="B1821" s="1406"/>
      <c r="C1821" s="678" t="s">
        <v>2014</v>
      </c>
      <c r="D1821" s="677">
        <v>2</v>
      </c>
      <c r="E1821" s="748">
        <v>16.02</v>
      </c>
    </row>
    <row r="1822" spans="1:5" ht="31.5">
      <c r="A1822" s="1406"/>
      <c r="B1822" s="1406"/>
      <c r="C1822" s="678" t="s">
        <v>39</v>
      </c>
      <c r="D1822" s="677">
        <v>1</v>
      </c>
      <c r="E1822" s="748">
        <v>16.2</v>
      </c>
    </row>
    <row r="1823" spans="1:5" ht="15.75">
      <c r="A1823" s="1406"/>
      <c r="B1823" s="1406"/>
      <c r="C1823" s="678" t="s">
        <v>40</v>
      </c>
      <c r="D1823" s="677">
        <v>4</v>
      </c>
      <c r="E1823" s="748">
        <v>55.8</v>
      </c>
    </row>
    <row r="1824" spans="1:5" ht="15.75">
      <c r="A1824" s="1406"/>
      <c r="B1824" s="1406"/>
      <c r="C1824" s="678" t="s">
        <v>41</v>
      </c>
      <c r="D1824" s="677">
        <v>1</v>
      </c>
      <c r="E1824" s="748">
        <v>90.9</v>
      </c>
    </row>
    <row r="1825" spans="1:5" ht="15.75">
      <c r="A1825" s="1406"/>
      <c r="B1825" s="1406"/>
      <c r="C1825" s="678" t="s">
        <v>42</v>
      </c>
      <c r="D1825" s="677">
        <v>1</v>
      </c>
      <c r="E1825" s="748">
        <v>39.6</v>
      </c>
    </row>
    <row r="1826" spans="1:5" ht="15.75">
      <c r="A1826" s="1406"/>
      <c r="B1826" s="1406"/>
      <c r="C1826" s="678" t="s">
        <v>43</v>
      </c>
      <c r="D1826" s="677">
        <v>1</v>
      </c>
      <c r="E1826" s="748">
        <v>90.9</v>
      </c>
    </row>
    <row r="1827" spans="1:5" ht="15.75">
      <c r="A1827" s="1406"/>
      <c r="B1827" s="1406"/>
      <c r="C1827" s="678" t="s">
        <v>44</v>
      </c>
      <c r="D1827" s="677">
        <v>2</v>
      </c>
      <c r="E1827" s="748">
        <v>104.4</v>
      </c>
    </row>
    <row r="1828" spans="1:5" ht="15.75">
      <c r="A1828" s="1406"/>
      <c r="B1828" s="1406"/>
      <c r="C1828" s="678" t="s">
        <v>45</v>
      </c>
      <c r="D1828" s="677">
        <v>1</v>
      </c>
      <c r="E1828" s="748">
        <v>31.5</v>
      </c>
    </row>
    <row r="1829" spans="1:5" ht="15.75">
      <c r="A1829" s="1406"/>
      <c r="B1829" s="1406"/>
      <c r="C1829" s="678" t="s">
        <v>46</v>
      </c>
      <c r="D1829" s="677">
        <v>1</v>
      </c>
      <c r="E1829" s="748">
        <v>1266.3</v>
      </c>
    </row>
    <row r="1830" spans="1:5" ht="15.75">
      <c r="A1830" s="1406"/>
      <c r="B1830" s="1406"/>
      <c r="C1830" s="678" t="s">
        <v>47</v>
      </c>
      <c r="D1830" s="677">
        <v>1</v>
      </c>
      <c r="E1830" s="748">
        <v>48.6</v>
      </c>
    </row>
    <row r="1831" spans="1:5" ht="15.75">
      <c r="A1831" s="1406"/>
      <c r="B1831" s="1406"/>
      <c r="C1831" s="678" t="s">
        <v>48</v>
      </c>
      <c r="D1831" s="677">
        <v>1</v>
      </c>
      <c r="E1831" s="748">
        <v>83.7</v>
      </c>
    </row>
    <row r="1832" spans="1:5" ht="31.5">
      <c r="A1832" s="1406"/>
      <c r="B1832" s="1406"/>
      <c r="C1832" s="678" t="s">
        <v>49</v>
      </c>
      <c r="D1832" s="677">
        <v>1</v>
      </c>
      <c r="E1832" s="748">
        <v>27.9</v>
      </c>
    </row>
    <row r="1833" spans="1:5" ht="15.75">
      <c r="A1833" s="1406"/>
      <c r="B1833" s="1406"/>
      <c r="C1833" s="678" t="s">
        <v>50</v>
      </c>
      <c r="D1833" s="677">
        <v>1</v>
      </c>
      <c r="E1833" s="748">
        <v>653.4</v>
      </c>
    </row>
    <row r="1834" spans="1:5" ht="31.5">
      <c r="A1834" s="1406"/>
      <c r="B1834" s="1406"/>
      <c r="C1834" s="678" t="s">
        <v>51</v>
      </c>
      <c r="D1834" s="677">
        <v>1</v>
      </c>
      <c r="E1834" s="748">
        <v>484.2</v>
      </c>
    </row>
    <row r="1835" spans="1:5" ht="31.5">
      <c r="A1835" s="1406"/>
      <c r="B1835" s="1406"/>
      <c r="C1835" s="678" t="s">
        <v>52</v>
      </c>
      <c r="D1835" s="677">
        <v>1</v>
      </c>
      <c r="E1835" s="748">
        <v>20.7</v>
      </c>
    </row>
    <row r="1836" spans="1:5" ht="31.5">
      <c r="A1836" s="1406"/>
      <c r="B1836" s="1406"/>
      <c r="C1836" s="678" t="s">
        <v>53</v>
      </c>
      <c r="D1836" s="677">
        <v>20</v>
      </c>
      <c r="E1836" s="748">
        <v>57.6</v>
      </c>
    </row>
    <row r="1837" spans="1:5" ht="15.75">
      <c r="A1837" s="1406"/>
      <c r="B1837" s="1406"/>
      <c r="C1837" s="678" t="s">
        <v>2081</v>
      </c>
      <c r="D1837" s="677">
        <v>10</v>
      </c>
      <c r="E1837" s="748">
        <v>44.1</v>
      </c>
    </row>
    <row r="1838" spans="1:5" ht="15.75">
      <c r="A1838" s="1406"/>
      <c r="B1838" s="1406"/>
      <c r="C1838" s="678" t="s">
        <v>54</v>
      </c>
      <c r="D1838" s="677">
        <v>35</v>
      </c>
      <c r="E1838" s="748">
        <v>204.75</v>
      </c>
    </row>
    <row r="1839" spans="1:5" ht="31.5">
      <c r="A1839" s="1406"/>
      <c r="B1839" s="1406"/>
      <c r="C1839" s="678" t="s">
        <v>55</v>
      </c>
      <c r="D1839" s="677">
        <v>14</v>
      </c>
      <c r="E1839" s="748">
        <v>66.78</v>
      </c>
    </row>
    <row r="1840" spans="1:5" ht="15.75">
      <c r="A1840" s="1406"/>
      <c r="B1840" s="1406"/>
      <c r="C1840" s="678" t="s">
        <v>56</v>
      </c>
      <c r="D1840" s="677">
        <v>10</v>
      </c>
      <c r="E1840" s="748">
        <v>77.4</v>
      </c>
    </row>
    <row r="1841" spans="1:5" ht="31.5">
      <c r="A1841" s="1406"/>
      <c r="B1841" s="1406"/>
      <c r="C1841" s="678" t="s">
        <v>57</v>
      </c>
      <c r="D1841" s="677">
        <v>1</v>
      </c>
      <c r="E1841" s="748">
        <v>14.85</v>
      </c>
    </row>
    <row r="1842" spans="1:5" ht="31.5">
      <c r="A1842" s="1406"/>
      <c r="B1842" s="1406"/>
      <c r="C1842" s="678" t="s">
        <v>58</v>
      </c>
      <c r="D1842" s="677">
        <v>2</v>
      </c>
      <c r="E1842" s="748">
        <v>30.6</v>
      </c>
    </row>
    <row r="1843" spans="1:5" ht="31.5">
      <c r="A1843" s="1406"/>
      <c r="B1843" s="1406"/>
      <c r="C1843" s="678" t="s">
        <v>59</v>
      </c>
      <c r="D1843" s="677">
        <v>1</v>
      </c>
      <c r="E1843" s="748">
        <v>17.55</v>
      </c>
    </row>
    <row r="1844" spans="1:5" ht="31.5">
      <c r="A1844" s="1406"/>
      <c r="B1844" s="1406"/>
      <c r="C1844" s="678" t="s">
        <v>60</v>
      </c>
      <c r="D1844" s="677">
        <v>3</v>
      </c>
      <c r="E1844" s="748">
        <v>43.2</v>
      </c>
    </row>
    <row r="1845" spans="1:5" ht="15.75">
      <c r="A1845" s="1406"/>
      <c r="B1845" s="1406"/>
      <c r="C1845" s="678" t="s">
        <v>61</v>
      </c>
      <c r="D1845" s="677">
        <v>1</v>
      </c>
      <c r="E1845" s="748">
        <v>12.6</v>
      </c>
    </row>
    <row r="1846" spans="1:5" ht="31.5">
      <c r="A1846" s="1406"/>
      <c r="B1846" s="1406"/>
      <c r="C1846" s="678" t="s">
        <v>62</v>
      </c>
      <c r="D1846" s="677">
        <v>6</v>
      </c>
      <c r="E1846" s="748">
        <v>89.1</v>
      </c>
    </row>
    <row r="1847" spans="1:5" ht="31.5">
      <c r="A1847" s="1406"/>
      <c r="B1847" s="1406"/>
      <c r="C1847" s="678" t="s">
        <v>63</v>
      </c>
      <c r="D1847" s="677">
        <v>12</v>
      </c>
      <c r="E1847" s="748">
        <v>178.2</v>
      </c>
    </row>
    <row r="1848" spans="1:5" ht="31.5">
      <c r="A1848" s="1406"/>
      <c r="B1848" s="1406"/>
      <c r="C1848" s="678" t="s">
        <v>64</v>
      </c>
      <c r="D1848" s="677">
        <v>5</v>
      </c>
      <c r="E1848" s="748">
        <v>74.25</v>
      </c>
    </row>
    <row r="1849" spans="1:5" ht="31.5">
      <c r="A1849" s="1406"/>
      <c r="B1849" s="1406"/>
      <c r="C1849" s="678" t="s">
        <v>65</v>
      </c>
      <c r="D1849" s="677">
        <v>4</v>
      </c>
      <c r="E1849" s="748">
        <v>59.4</v>
      </c>
    </row>
    <row r="1850" spans="1:5" ht="15.75">
      <c r="A1850" s="1406"/>
      <c r="B1850" s="1406"/>
      <c r="C1850" s="678" t="s">
        <v>66</v>
      </c>
      <c r="D1850" s="677">
        <v>5</v>
      </c>
      <c r="E1850" s="748">
        <v>89.1</v>
      </c>
    </row>
    <row r="1851" spans="1:5" ht="31.5">
      <c r="A1851" s="1406"/>
      <c r="B1851" s="1406"/>
      <c r="C1851" s="678" t="s">
        <v>67</v>
      </c>
      <c r="D1851" s="677">
        <v>4</v>
      </c>
      <c r="E1851" s="748">
        <v>57.6</v>
      </c>
    </row>
    <row r="1852" spans="1:5" ht="31.5">
      <c r="A1852" s="1406"/>
      <c r="B1852" s="1406"/>
      <c r="C1852" s="678" t="s">
        <v>68</v>
      </c>
      <c r="D1852" s="677">
        <v>4</v>
      </c>
      <c r="E1852" s="748">
        <v>57.6</v>
      </c>
    </row>
    <row r="1853" spans="1:5" ht="15.75">
      <c r="A1853" s="1406"/>
      <c r="B1853" s="1406"/>
      <c r="C1853" s="678" t="s">
        <v>69</v>
      </c>
      <c r="D1853" s="677">
        <v>4</v>
      </c>
      <c r="E1853" s="748">
        <v>41.4</v>
      </c>
    </row>
    <row r="1854" spans="1:5" ht="31.5">
      <c r="A1854" s="1406"/>
      <c r="B1854" s="1406"/>
      <c r="C1854" s="678" t="s">
        <v>70</v>
      </c>
      <c r="D1854" s="677">
        <v>3</v>
      </c>
      <c r="E1854" s="748">
        <v>14.04</v>
      </c>
    </row>
    <row r="1855" spans="1:5" ht="31.5">
      <c r="A1855" s="1406"/>
      <c r="B1855" s="1406"/>
      <c r="C1855" s="678" t="s">
        <v>71</v>
      </c>
      <c r="D1855" s="677">
        <v>2</v>
      </c>
      <c r="E1855" s="748">
        <v>106.2</v>
      </c>
    </row>
    <row r="1856" spans="1:5" ht="31.5">
      <c r="A1856" s="1406"/>
      <c r="B1856" s="1406"/>
      <c r="C1856" s="678" t="s">
        <v>72</v>
      </c>
      <c r="D1856" s="677">
        <v>3</v>
      </c>
      <c r="E1856" s="748">
        <v>118.8</v>
      </c>
    </row>
    <row r="1857" spans="1:5" ht="15.75">
      <c r="A1857" s="1406"/>
      <c r="B1857" s="1406"/>
      <c r="C1857" s="678" t="s">
        <v>73</v>
      </c>
      <c r="D1857" s="677">
        <v>1</v>
      </c>
      <c r="E1857" s="748">
        <v>72</v>
      </c>
    </row>
    <row r="1858" spans="1:5" ht="31.5">
      <c r="A1858" s="1406"/>
      <c r="B1858" s="1406"/>
      <c r="C1858" s="678" t="s">
        <v>74</v>
      </c>
      <c r="D1858" s="677">
        <v>1</v>
      </c>
      <c r="E1858" s="748">
        <v>55.8</v>
      </c>
    </row>
    <row r="1859" spans="1:5" ht="15.75">
      <c r="A1859" s="1406"/>
      <c r="B1859" s="1406"/>
      <c r="C1859" s="678" t="s">
        <v>75</v>
      </c>
      <c r="D1859" s="677">
        <v>1</v>
      </c>
      <c r="E1859" s="748">
        <v>35.1</v>
      </c>
    </row>
    <row r="1860" spans="1:5" ht="15.75">
      <c r="A1860" s="1406"/>
      <c r="B1860" s="1406"/>
      <c r="C1860" s="678" t="s">
        <v>76</v>
      </c>
      <c r="D1860" s="677">
        <v>1</v>
      </c>
      <c r="E1860" s="748">
        <v>43.2</v>
      </c>
    </row>
    <row r="1861" spans="1:5" ht="31.5">
      <c r="A1861" s="1406"/>
      <c r="B1861" s="1406"/>
      <c r="C1861" s="678" t="s">
        <v>1167</v>
      </c>
      <c r="D1861" s="677">
        <v>1</v>
      </c>
      <c r="E1861" s="748">
        <v>49.5</v>
      </c>
    </row>
    <row r="1862" spans="1:5" ht="31.5">
      <c r="A1862" s="1406"/>
      <c r="B1862" s="1406"/>
      <c r="C1862" s="678" t="s">
        <v>77</v>
      </c>
      <c r="D1862" s="677">
        <v>1</v>
      </c>
      <c r="E1862" s="748">
        <v>162</v>
      </c>
    </row>
    <row r="1863" spans="1:5" ht="31.5">
      <c r="A1863" s="1406"/>
      <c r="B1863" s="1406"/>
      <c r="C1863" s="678" t="s">
        <v>78</v>
      </c>
      <c r="D1863" s="677">
        <v>1</v>
      </c>
      <c r="E1863" s="748">
        <v>49.5</v>
      </c>
    </row>
    <row r="1864" spans="1:5" ht="31.5">
      <c r="A1864" s="1406"/>
      <c r="B1864" s="1406"/>
      <c r="C1864" s="678" t="s">
        <v>79</v>
      </c>
      <c r="D1864" s="677">
        <v>1</v>
      </c>
      <c r="E1864" s="748">
        <v>49.5</v>
      </c>
    </row>
    <row r="1865" spans="1:5" ht="31.5">
      <c r="A1865" s="1406"/>
      <c r="B1865" s="1406"/>
      <c r="C1865" s="678" t="s">
        <v>80</v>
      </c>
      <c r="D1865" s="677">
        <v>1</v>
      </c>
      <c r="E1865" s="748">
        <v>55.8</v>
      </c>
    </row>
    <row r="1866" spans="1:5" ht="31.5">
      <c r="A1866" s="1406"/>
      <c r="B1866" s="1406"/>
      <c r="C1866" s="678" t="s">
        <v>81</v>
      </c>
      <c r="D1866" s="677">
        <v>1</v>
      </c>
      <c r="E1866" s="748">
        <v>55.8</v>
      </c>
    </row>
    <row r="1867" spans="1:5" ht="15.75">
      <c r="A1867" s="1406"/>
      <c r="B1867" s="1406"/>
      <c r="C1867" s="678" t="s">
        <v>1828</v>
      </c>
      <c r="D1867" s="677">
        <v>1</v>
      </c>
      <c r="E1867" s="748">
        <v>931</v>
      </c>
    </row>
    <row r="1868" spans="1:5" ht="15.75">
      <c r="A1868" s="1406"/>
      <c r="B1868" s="1406"/>
      <c r="C1868" s="678" t="s">
        <v>82</v>
      </c>
      <c r="D1868" s="677">
        <v>1</v>
      </c>
      <c r="E1868" s="748">
        <v>355</v>
      </c>
    </row>
    <row r="1869" spans="1:5" ht="15.75">
      <c r="A1869" s="1406"/>
      <c r="B1869" s="1406"/>
      <c r="C1869" s="678" t="s">
        <v>1827</v>
      </c>
      <c r="D1869" s="677">
        <v>1</v>
      </c>
      <c r="E1869" s="748">
        <v>299</v>
      </c>
    </row>
    <row r="1870" spans="1:5" ht="15.75">
      <c r="A1870" s="1406"/>
      <c r="B1870" s="1406"/>
      <c r="C1870" s="678" t="s">
        <v>1827</v>
      </c>
      <c r="D1870" s="677">
        <v>1</v>
      </c>
      <c r="E1870" s="748">
        <v>248</v>
      </c>
    </row>
    <row r="1871" spans="1:5" ht="15.75">
      <c r="A1871" s="1406"/>
      <c r="B1871" s="1406"/>
      <c r="C1871" s="678" t="s">
        <v>1827</v>
      </c>
      <c r="D1871" s="677">
        <v>1</v>
      </c>
      <c r="E1871" s="748">
        <v>284</v>
      </c>
    </row>
    <row r="1872" spans="1:5" ht="15.75">
      <c r="A1872" s="1406"/>
      <c r="B1872" s="1406"/>
      <c r="C1872" s="678" t="s">
        <v>83</v>
      </c>
      <c r="D1872" s="677">
        <v>1</v>
      </c>
      <c r="E1872" s="748">
        <v>655</v>
      </c>
    </row>
    <row r="1873" spans="1:5" ht="15.75">
      <c r="A1873" s="1406"/>
      <c r="B1873" s="1406"/>
      <c r="C1873" s="678" t="s">
        <v>83</v>
      </c>
      <c r="D1873" s="677">
        <v>1</v>
      </c>
      <c r="E1873" s="748">
        <v>578</v>
      </c>
    </row>
    <row r="1874" spans="1:5" ht="15.75">
      <c r="A1874" s="1406"/>
      <c r="B1874" s="1406"/>
      <c r="C1874" s="678" t="s">
        <v>2102</v>
      </c>
      <c r="D1874" s="677">
        <v>1</v>
      </c>
      <c r="E1874" s="748">
        <v>1999</v>
      </c>
    </row>
    <row r="1875" spans="1:5" ht="15.75">
      <c r="A1875" s="1406"/>
      <c r="B1875" s="1406"/>
      <c r="C1875" s="678" t="s">
        <v>1869</v>
      </c>
      <c r="D1875" s="677">
        <v>1</v>
      </c>
      <c r="E1875" s="748">
        <v>99</v>
      </c>
    </row>
    <row r="1876" spans="1:5" ht="15.75">
      <c r="A1876" s="1406"/>
      <c r="B1876" s="1406"/>
      <c r="C1876" s="678" t="s">
        <v>1935</v>
      </c>
      <c r="D1876" s="677">
        <v>2</v>
      </c>
      <c r="E1876" s="748">
        <v>198</v>
      </c>
    </row>
    <row r="1877" spans="1:5" ht="31.5">
      <c r="A1877" s="1406"/>
      <c r="B1877" s="1406"/>
      <c r="C1877" s="678" t="s">
        <v>84</v>
      </c>
      <c r="D1877" s="677">
        <v>1</v>
      </c>
      <c r="E1877" s="748">
        <v>1499</v>
      </c>
    </row>
    <row r="1878" spans="1:5" ht="15.75">
      <c r="A1878" s="1406"/>
      <c r="B1878" s="1406"/>
      <c r="C1878" s="678" t="s">
        <v>1827</v>
      </c>
      <c r="D1878" s="677">
        <v>1</v>
      </c>
      <c r="E1878" s="748">
        <v>389</v>
      </c>
    </row>
    <row r="1879" spans="1:5" ht="15.75">
      <c r="A1879" s="1406"/>
      <c r="B1879" s="1406"/>
      <c r="C1879" s="678" t="s">
        <v>85</v>
      </c>
      <c r="D1879" s="677">
        <v>1</v>
      </c>
      <c r="E1879" s="748">
        <v>99</v>
      </c>
    </row>
    <row r="1880" spans="1:5" ht="15.75">
      <c r="A1880" s="1406"/>
      <c r="B1880" s="1406"/>
      <c r="C1880" s="678" t="s">
        <v>2106</v>
      </c>
      <c r="D1880" s="677">
        <v>1</v>
      </c>
      <c r="E1880" s="748">
        <v>990</v>
      </c>
    </row>
    <row r="1881" spans="1:5" ht="31.5">
      <c r="A1881" s="1406"/>
      <c r="B1881" s="1406"/>
      <c r="C1881" s="678" t="s">
        <v>1832</v>
      </c>
      <c r="D1881" s="677">
        <v>1</v>
      </c>
      <c r="E1881" s="748">
        <v>895</v>
      </c>
    </row>
    <row r="1882" spans="1:5" ht="15.75">
      <c r="A1882" s="1406"/>
      <c r="B1882" s="1406"/>
      <c r="C1882" s="678" t="s">
        <v>86</v>
      </c>
      <c r="D1882" s="677">
        <v>1</v>
      </c>
      <c r="E1882" s="748">
        <v>203</v>
      </c>
    </row>
    <row r="1883" spans="1:5" ht="15.75">
      <c r="A1883" s="1406"/>
      <c r="B1883" s="1406"/>
      <c r="C1883" s="678" t="s">
        <v>87</v>
      </c>
      <c r="D1883" s="677">
        <v>1</v>
      </c>
      <c r="E1883" s="748">
        <v>203</v>
      </c>
    </row>
    <row r="1884" spans="1:5" ht="15.75">
      <c r="A1884" s="1406"/>
      <c r="B1884" s="1406"/>
      <c r="C1884" s="678" t="s">
        <v>2103</v>
      </c>
      <c r="D1884" s="677">
        <v>1</v>
      </c>
      <c r="E1884" s="748">
        <v>490</v>
      </c>
    </row>
    <row r="1885" spans="1:5" ht="15.75">
      <c r="A1885" s="1406"/>
      <c r="B1885" s="1406"/>
      <c r="C1885" s="678" t="s">
        <v>1972</v>
      </c>
      <c r="D1885" s="677">
        <v>1</v>
      </c>
      <c r="E1885" s="748">
        <v>525</v>
      </c>
    </row>
    <row r="1886" spans="1:5" ht="15.75">
      <c r="A1886" s="1406"/>
      <c r="B1886" s="1406"/>
      <c r="C1886" s="678" t="s">
        <v>2036</v>
      </c>
      <c r="D1886" s="677">
        <v>1</v>
      </c>
      <c r="E1886" s="748">
        <v>275</v>
      </c>
    </row>
    <row r="1887" spans="1:5" ht="15.75">
      <c r="A1887" s="1406"/>
      <c r="B1887" s="1406"/>
      <c r="C1887" s="678" t="s">
        <v>88</v>
      </c>
      <c r="D1887" s="677">
        <v>1</v>
      </c>
      <c r="E1887" s="748">
        <v>525</v>
      </c>
    </row>
    <row r="1888" spans="1:5" ht="15.75">
      <c r="A1888" s="1406"/>
      <c r="B1888" s="1406"/>
      <c r="C1888" s="678" t="s">
        <v>89</v>
      </c>
      <c r="D1888" s="677">
        <v>1</v>
      </c>
      <c r="E1888" s="748">
        <v>1043</v>
      </c>
    </row>
    <row r="1889" spans="1:5" ht="15.75">
      <c r="A1889" s="1406"/>
      <c r="B1889" s="1406"/>
      <c r="C1889" s="678" t="s">
        <v>1977</v>
      </c>
      <c r="D1889" s="677">
        <v>1</v>
      </c>
      <c r="E1889" s="748">
        <v>445</v>
      </c>
    </row>
    <row r="1890" spans="1:5" ht="15.75">
      <c r="A1890" s="1406"/>
      <c r="B1890" s="1406"/>
      <c r="C1890" s="678" t="s">
        <v>90</v>
      </c>
      <c r="D1890" s="677">
        <v>1</v>
      </c>
      <c r="E1890" s="748">
        <v>623</v>
      </c>
    </row>
    <row r="1891" spans="1:5" ht="15.75">
      <c r="A1891" s="1406"/>
      <c r="B1891" s="1406"/>
      <c r="C1891" s="678" t="s">
        <v>91</v>
      </c>
      <c r="D1891" s="677">
        <v>1</v>
      </c>
      <c r="E1891" s="748">
        <v>623</v>
      </c>
    </row>
    <row r="1892" spans="1:5" ht="31.5">
      <c r="A1892" s="1406"/>
      <c r="B1892" s="1406"/>
      <c r="C1892" s="678" t="s">
        <v>92</v>
      </c>
      <c r="D1892" s="677">
        <v>1</v>
      </c>
      <c r="E1892" s="748">
        <v>1393</v>
      </c>
    </row>
    <row r="1893" spans="1:5" ht="32.25" thickBot="1">
      <c r="A1893" s="1426"/>
      <c r="B1893" s="1426"/>
      <c r="C1893" s="683" t="s">
        <v>93</v>
      </c>
      <c r="D1893" s="681">
        <v>1</v>
      </c>
      <c r="E1893" s="751">
        <v>995</v>
      </c>
    </row>
    <row r="1894" spans="1:5" ht="16.5" thickBot="1">
      <c r="A1894" s="1206" t="s">
        <v>520</v>
      </c>
      <c r="B1894" s="1207"/>
      <c r="C1894" s="1207"/>
      <c r="D1894" s="1208"/>
      <c r="E1894" s="375">
        <f>SUM(E1784:E1893)</f>
        <v>24362.95</v>
      </c>
    </row>
    <row r="1895" spans="1:5" ht="15.75">
      <c r="A1895" s="1405" t="s">
        <v>94</v>
      </c>
      <c r="B1895" s="1405" t="s">
        <v>95</v>
      </c>
      <c r="C1895" s="494" t="s">
        <v>2043</v>
      </c>
      <c r="D1895" s="673">
        <v>2</v>
      </c>
      <c r="E1895" s="750">
        <v>57.6</v>
      </c>
    </row>
    <row r="1896" spans="1:5" ht="15.75">
      <c r="A1896" s="1406"/>
      <c r="B1896" s="1406"/>
      <c r="C1896" s="494" t="s">
        <v>96</v>
      </c>
      <c r="D1896" s="672">
        <v>1</v>
      </c>
      <c r="E1896" s="748">
        <v>28.8</v>
      </c>
    </row>
    <row r="1897" spans="1:5" ht="15.75">
      <c r="A1897" s="1406"/>
      <c r="B1897" s="1406"/>
      <c r="C1897" s="494" t="s">
        <v>97</v>
      </c>
      <c r="D1897" s="672">
        <v>6</v>
      </c>
      <c r="E1897" s="748">
        <v>67.5</v>
      </c>
    </row>
    <row r="1898" spans="1:5" ht="15.75">
      <c r="A1898" s="1406"/>
      <c r="B1898" s="1406"/>
      <c r="C1898" s="494" t="s">
        <v>98</v>
      </c>
      <c r="D1898" s="672">
        <v>1</v>
      </c>
      <c r="E1898" s="748">
        <v>134.1</v>
      </c>
    </row>
    <row r="1899" spans="1:5" ht="31.5">
      <c r="A1899" s="1406"/>
      <c r="B1899" s="1406"/>
      <c r="C1899" s="494" t="s">
        <v>99</v>
      </c>
      <c r="D1899" s="672">
        <v>2</v>
      </c>
      <c r="E1899" s="748">
        <v>257.4</v>
      </c>
    </row>
    <row r="1900" spans="1:5" ht="15.75">
      <c r="A1900" s="1406"/>
      <c r="B1900" s="1406"/>
      <c r="C1900" s="494" t="s">
        <v>100</v>
      </c>
      <c r="D1900" s="672">
        <v>3</v>
      </c>
      <c r="E1900" s="748">
        <v>94.5</v>
      </c>
    </row>
    <row r="1901" spans="1:5" ht="15.75">
      <c r="A1901" s="1406"/>
      <c r="B1901" s="1406"/>
      <c r="C1901" s="494" t="s">
        <v>101</v>
      </c>
      <c r="D1901" s="672">
        <v>3</v>
      </c>
      <c r="E1901" s="748">
        <v>283.5</v>
      </c>
    </row>
    <row r="1902" spans="1:5" ht="15.75">
      <c r="A1902" s="1406"/>
      <c r="B1902" s="1406"/>
      <c r="C1902" s="494" t="s">
        <v>1773</v>
      </c>
      <c r="D1902" s="672">
        <v>3</v>
      </c>
      <c r="E1902" s="748">
        <v>62.1</v>
      </c>
    </row>
    <row r="1903" spans="1:5" ht="31.5">
      <c r="A1903" s="1406"/>
      <c r="B1903" s="1406"/>
      <c r="C1903" s="494" t="s">
        <v>27</v>
      </c>
      <c r="D1903" s="672">
        <v>3</v>
      </c>
      <c r="E1903" s="748">
        <v>97.2</v>
      </c>
    </row>
    <row r="1904" spans="1:5" ht="15.75">
      <c r="A1904" s="1406"/>
      <c r="B1904" s="1406"/>
      <c r="C1904" s="494" t="s">
        <v>2052</v>
      </c>
      <c r="D1904" s="672">
        <v>6</v>
      </c>
      <c r="E1904" s="748">
        <v>118.8</v>
      </c>
    </row>
    <row r="1905" spans="1:5" ht="15.75">
      <c r="A1905" s="1406"/>
      <c r="B1905" s="1406"/>
      <c r="C1905" s="494" t="s">
        <v>102</v>
      </c>
      <c r="D1905" s="672">
        <v>6</v>
      </c>
      <c r="E1905" s="748">
        <v>52.38</v>
      </c>
    </row>
    <row r="1906" spans="1:5" ht="15.75">
      <c r="A1906" s="1406"/>
      <c r="B1906" s="1406"/>
      <c r="C1906" s="494" t="s">
        <v>103</v>
      </c>
      <c r="D1906" s="672">
        <v>3</v>
      </c>
      <c r="E1906" s="748">
        <v>105.3</v>
      </c>
    </row>
    <row r="1907" spans="1:5" ht="15.75">
      <c r="A1907" s="1406"/>
      <c r="B1907" s="1406"/>
      <c r="C1907" s="494" t="s">
        <v>104</v>
      </c>
      <c r="D1907" s="672">
        <v>1</v>
      </c>
      <c r="E1907" s="748">
        <v>18.9</v>
      </c>
    </row>
    <row r="1908" spans="1:5" ht="31.5">
      <c r="A1908" s="1406"/>
      <c r="B1908" s="1406"/>
      <c r="C1908" s="494" t="s">
        <v>105</v>
      </c>
      <c r="D1908" s="672">
        <v>2</v>
      </c>
      <c r="E1908" s="748">
        <v>41.4</v>
      </c>
    </row>
    <row r="1909" spans="1:5" ht="15.75">
      <c r="A1909" s="1406"/>
      <c r="B1909" s="1406"/>
      <c r="C1909" s="494" t="s">
        <v>106</v>
      </c>
      <c r="D1909" s="672">
        <v>30</v>
      </c>
      <c r="E1909" s="748">
        <v>70.2</v>
      </c>
    </row>
    <row r="1910" spans="1:5" ht="15.75">
      <c r="A1910" s="1406"/>
      <c r="B1910" s="1406"/>
      <c r="C1910" s="494" t="s">
        <v>107</v>
      </c>
      <c r="D1910" s="672">
        <v>1</v>
      </c>
      <c r="E1910" s="748">
        <v>41.4</v>
      </c>
    </row>
    <row r="1911" spans="1:5" ht="15.75">
      <c r="A1911" s="1406"/>
      <c r="B1911" s="1406"/>
      <c r="C1911" s="494" t="s">
        <v>108</v>
      </c>
      <c r="D1911" s="672">
        <v>2</v>
      </c>
      <c r="E1911" s="748">
        <v>82.8</v>
      </c>
    </row>
    <row r="1912" spans="1:5" ht="15.75">
      <c r="A1912" s="1406"/>
      <c r="B1912" s="1406"/>
      <c r="C1912" s="494" t="s">
        <v>109</v>
      </c>
      <c r="D1912" s="672">
        <v>1</v>
      </c>
      <c r="E1912" s="748">
        <v>75.6</v>
      </c>
    </row>
    <row r="1913" spans="1:5" ht="31.5">
      <c r="A1913" s="1406"/>
      <c r="B1913" s="1406"/>
      <c r="C1913" s="494" t="s">
        <v>110</v>
      </c>
      <c r="D1913" s="672">
        <v>1</v>
      </c>
      <c r="E1913" s="748">
        <v>91.8</v>
      </c>
    </row>
    <row r="1914" spans="1:5" ht="31.5">
      <c r="A1914" s="1406"/>
      <c r="B1914" s="1406"/>
      <c r="C1914" s="494" t="s">
        <v>111</v>
      </c>
      <c r="D1914" s="672">
        <v>1</v>
      </c>
      <c r="E1914" s="748">
        <v>92.7</v>
      </c>
    </row>
    <row r="1915" spans="1:5" ht="31.5">
      <c r="A1915" s="1406"/>
      <c r="B1915" s="1406"/>
      <c r="C1915" s="494" t="s">
        <v>112</v>
      </c>
      <c r="D1915" s="672">
        <v>2</v>
      </c>
      <c r="E1915" s="748">
        <v>133.2</v>
      </c>
    </row>
    <row r="1916" spans="1:5" ht="15.75">
      <c r="A1916" s="1406"/>
      <c r="B1916" s="1406"/>
      <c r="C1916" s="494" t="s">
        <v>113</v>
      </c>
      <c r="D1916" s="672">
        <v>2</v>
      </c>
      <c r="E1916" s="748">
        <v>86.4</v>
      </c>
    </row>
    <row r="1917" spans="1:5" ht="31.5">
      <c r="A1917" s="1406"/>
      <c r="B1917" s="1406"/>
      <c r="C1917" s="494" t="s">
        <v>114</v>
      </c>
      <c r="D1917" s="672">
        <v>2</v>
      </c>
      <c r="E1917" s="748">
        <v>133.2</v>
      </c>
    </row>
    <row r="1918" spans="1:5" ht="15.75">
      <c r="A1918" s="1406"/>
      <c r="B1918" s="1406"/>
      <c r="C1918" s="494" t="s">
        <v>115</v>
      </c>
      <c r="D1918" s="672">
        <v>3</v>
      </c>
      <c r="E1918" s="748">
        <v>86.4</v>
      </c>
    </row>
    <row r="1919" spans="1:5" ht="15.75">
      <c r="A1919" s="1406"/>
      <c r="B1919" s="1406"/>
      <c r="C1919" s="494" t="s">
        <v>116</v>
      </c>
      <c r="D1919" s="672">
        <v>1</v>
      </c>
      <c r="E1919" s="748">
        <v>76.5</v>
      </c>
    </row>
    <row r="1920" spans="1:5" ht="15.75">
      <c r="A1920" s="1406"/>
      <c r="B1920" s="1406"/>
      <c r="C1920" s="494" t="s">
        <v>117</v>
      </c>
      <c r="D1920" s="672">
        <v>2</v>
      </c>
      <c r="E1920" s="748">
        <v>226.8</v>
      </c>
    </row>
    <row r="1921" spans="1:5" ht="15.75">
      <c r="A1921" s="1406"/>
      <c r="B1921" s="1406"/>
      <c r="C1921" s="494" t="s">
        <v>118</v>
      </c>
      <c r="D1921" s="672">
        <v>1</v>
      </c>
      <c r="E1921" s="748">
        <v>153.9</v>
      </c>
    </row>
    <row r="1922" spans="1:5" ht="15.75">
      <c r="A1922" s="1406"/>
      <c r="B1922" s="1406"/>
      <c r="C1922" s="494" t="s">
        <v>48</v>
      </c>
      <c r="D1922" s="672">
        <v>3</v>
      </c>
      <c r="E1922" s="748">
        <v>251.1</v>
      </c>
    </row>
    <row r="1923" spans="1:5" ht="15.75">
      <c r="A1923" s="1406"/>
      <c r="B1923" s="1406"/>
      <c r="C1923" s="494" t="s">
        <v>119</v>
      </c>
      <c r="D1923" s="672">
        <v>30</v>
      </c>
      <c r="E1923" s="748">
        <v>472.5</v>
      </c>
    </row>
    <row r="1924" spans="1:5" ht="15.75">
      <c r="A1924" s="1406"/>
      <c r="B1924" s="1406"/>
      <c r="C1924" s="494" t="s">
        <v>120</v>
      </c>
      <c r="D1924" s="672">
        <v>30</v>
      </c>
      <c r="E1924" s="748">
        <v>205.2</v>
      </c>
    </row>
    <row r="1925" spans="1:5" ht="15.75">
      <c r="A1925" s="1406"/>
      <c r="B1925" s="1406"/>
      <c r="C1925" s="494" t="s">
        <v>121</v>
      </c>
      <c r="D1925" s="672">
        <v>32</v>
      </c>
      <c r="E1925" s="748">
        <v>302.4</v>
      </c>
    </row>
    <row r="1926" spans="1:5" ht="16.5" thickBot="1">
      <c r="A1926" s="1406"/>
      <c r="B1926" s="1406"/>
      <c r="C1926" s="504" t="s">
        <v>122</v>
      </c>
      <c r="D1926" s="516">
        <v>4</v>
      </c>
      <c r="E1926" s="749">
        <v>140.4</v>
      </c>
    </row>
    <row r="1927" spans="1:5" ht="32.25" thickBot="1">
      <c r="A1927" s="1426"/>
      <c r="B1927" s="1426"/>
      <c r="C1927" s="697" t="s">
        <v>123</v>
      </c>
      <c r="D1927" s="670"/>
      <c r="E1927" s="746">
        <v>702.5</v>
      </c>
    </row>
    <row r="1928" spans="1:5" ht="16.5" thickBot="1">
      <c r="A1928" s="1206" t="s">
        <v>520</v>
      </c>
      <c r="B1928" s="1207"/>
      <c r="C1928" s="1207"/>
      <c r="D1928" s="1208"/>
      <c r="E1928" s="375">
        <f>SUM(E1895:E1927)</f>
        <v>4844.4800000000005</v>
      </c>
    </row>
    <row r="1929" spans="1:5" ht="15.75">
      <c r="A1929" s="1407" t="s">
        <v>124</v>
      </c>
      <c r="B1929" s="1407" t="s">
        <v>95</v>
      </c>
      <c r="C1929" s="676" t="s">
        <v>125</v>
      </c>
      <c r="D1929" s="677">
        <v>2</v>
      </c>
      <c r="E1929" s="750">
        <v>79.2</v>
      </c>
    </row>
    <row r="1930" spans="1:5" ht="31.5">
      <c r="A1930" s="1408"/>
      <c r="B1930" s="1408"/>
      <c r="C1930" s="678" t="s">
        <v>126</v>
      </c>
      <c r="D1930" s="677">
        <v>2</v>
      </c>
      <c r="E1930" s="748">
        <v>79.2</v>
      </c>
    </row>
    <row r="1931" spans="1:5" ht="31.5">
      <c r="A1931" s="1408"/>
      <c r="B1931" s="1408"/>
      <c r="C1931" s="678" t="s">
        <v>127</v>
      </c>
      <c r="D1931" s="677">
        <v>2</v>
      </c>
      <c r="E1931" s="748">
        <v>79.2</v>
      </c>
    </row>
    <row r="1932" spans="1:5" ht="15.75">
      <c r="A1932" s="1408"/>
      <c r="B1932" s="1408"/>
      <c r="C1932" s="678" t="s">
        <v>128</v>
      </c>
      <c r="D1932" s="677">
        <v>4</v>
      </c>
      <c r="E1932" s="748">
        <v>59.4</v>
      </c>
    </row>
    <row r="1933" spans="1:5" ht="15.75">
      <c r="A1933" s="1408"/>
      <c r="B1933" s="1408"/>
      <c r="C1933" s="678" t="s">
        <v>98</v>
      </c>
      <c r="D1933" s="677">
        <v>1</v>
      </c>
      <c r="E1933" s="748">
        <v>134.1</v>
      </c>
    </row>
    <row r="1934" spans="1:5" ht="31.5">
      <c r="A1934" s="1408"/>
      <c r="B1934" s="1408"/>
      <c r="C1934" s="678" t="s">
        <v>129</v>
      </c>
      <c r="D1934" s="677">
        <v>1</v>
      </c>
      <c r="E1934" s="748">
        <v>38.7</v>
      </c>
    </row>
    <row r="1935" spans="1:5" ht="31.5">
      <c r="A1935" s="1408"/>
      <c r="B1935" s="1408"/>
      <c r="C1935" s="678" t="s">
        <v>130</v>
      </c>
      <c r="D1935" s="677">
        <v>1</v>
      </c>
      <c r="E1935" s="748">
        <v>36</v>
      </c>
    </row>
    <row r="1936" spans="1:5" ht="31.5">
      <c r="A1936" s="1408"/>
      <c r="B1936" s="1408"/>
      <c r="C1936" s="678" t="s">
        <v>131</v>
      </c>
      <c r="D1936" s="677">
        <v>1</v>
      </c>
      <c r="E1936" s="748">
        <v>38.7</v>
      </c>
    </row>
    <row r="1937" spans="1:5" ht="15.75">
      <c r="A1937" s="1408"/>
      <c r="B1937" s="1408"/>
      <c r="C1937" s="678" t="s">
        <v>132</v>
      </c>
      <c r="D1937" s="677">
        <v>1</v>
      </c>
      <c r="E1937" s="748">
        <v>42.3</v>
      </c>
    </row>
    <row r="1938" spans="1:5" ht="15.75">
      <c r="A1938" s="1408"/>
      <c r="B1938" s="1408"/>
      <c r="C1938" s="678" t="s">
        <v>100</v>
      </c>
      <c r="D1938" s="677">
        <v>2</v>
      </c>
      <c r="E1938" s="748">
        <v>63</v>
      </c>
    </row>
    <row r="1939" spans="1:5" ht="31.5">
      <c r="A1939" s="1408"/>
      <c r="B1939" s="1408"/>
      <c r="C1939" s="678" t="s">
        <v>133</v>
      </c>
      <c r="D1939" s="677">
        <v>2</v>
      </c>
      <c r="E1939" s="748">
        <v>75.6</v>
      </c>
    </row>
    <row r="1940" spans="1:5" ht="15.75">
      <c r="A1940" s="1408"/>
      <c r="B1940" s="1408"/>
      <c r="C1940" s="678" t="s">
        <v>134</v>
      </c>
      <c r="D1940" s="677">
        <v>1</v>
      </c>
      <c r="E1940" s="748">
        <v>33.3</v>
      </c>
    </row>
    <row r="1941" spans="1:5" ht="31.5">
      <c r="A1941" s="1408"/>
      <c r="B1941" s="1408"/>
      <c r="C1941" s="678" t="s">
        <v>135</v>
      </c>
      <c r="D1941" s="677">
        <v>1</v>
      </c>
      <c r="E1941" s="748">
        <v>27.9</v>
      </c>
    </row>
    <row r="1942" spans="1:5" ht="15.75">
      <c r="A1942" s="1408"/>
      <c r="B1942" s="1408"/>
      <c r="C1942" s="678" t="s">
        <v>101</v>
      </c>
      <c r="D1942" s="677">
        <v>2</v>
      </c>
      <c r="E1942" s="748">
        <v>111.6</v>
      </c>
    </row>
    <row r="1943" spans="1:5" ht="15.75">
      <c r="A1943" s="1408"/>
      <c r="B1943" s="1408"/>
      <c r="C1943" s="678" t="s">
        <v>1773</v>
      </c>
      <c r="D1943" s="677">
        <v>2</v>
      </c>
      <c r="E1943" s="748">
        <v>39.6</v>
      </c>
    </row>
    <row r="1944" spans="1:5" ht="15.75">
      <c r="A1944" s="1408"/>
      <c r="B1944" s="1408"/>
      <c r="C1944" s="678" t="s">
        <v>136</v>
      </c>
      <c r="D1944" s="677">
        <v>2</v>
      </c>
      <c r="E1944" s="748">
        <v>52.2</v>
      </c>
    </row>
    <row r="1945" spans="1:5" ht="31.5">
      <c r="A1945" s="1408"/>
      <c r="B1945" s="1408"/>
      <c r="C1945" s="678" t="s">
        <v>137</v>
      </c>
      <c r="D1945" s="677">
        <v>2</v>
      </c>
      <c r="E1945" s="748">
        <v>36</v>
      </c>
    </row>
    <row r="1946" spans="1:5" ht="15.75">
      <c r="A1946" s="1408"/>
      <c r="B1946" s="1408"/>
      <c r="C1946" s="678" t="s">
        <v>1901</v>
      </c>
      <c r="D1946" s="677">
        <v>1</v>
      </c>
      <c r="E1946" s="748">
        <v>19.8</v>
      </c>
    </row>
    <row r="1947" spans="1:5" ht="15.75">
      <c r="A1947" s="1408"/>
      <c r="B1947" s="1408"/>
      <c r="C1947" s="678" t="s">
        <v>138</v>
      </c>
      <c r="D1947" s="677">
        <v>2</v>
      </c>
      <c r="E1947" s="748">
        <v>151.2</v>
      </c>
    </row>
    <row r="1948" spans="1:5" ht="31.5">
      <c r="A1948" s="1408"/>
      <c r="B1948" s="1408"/>
      <c r="C1948" s="678" t="s">
        <v>139</v>
      </c>
      <c r="D1948" s="677">
        <v>2</v>
      </c>
      <c r="E1948" s="748">
        <v>70.2</v>
      </c>
    </row>
    <row r="1949" spans="1:5" ht="15.75">
      <c r="A1949" s="1408"/>
      <c r="B1949" s="1408"/>
      <c r="C1949" s="678" t="s">
        <v>140</v>
      </c>
      <c r="D1949" s="698">
        <v>2</v>
      </c>
      <c r="E1949" s="748">
        <v>32.4</v>
      </c>
    </row>
    <row r="1950" spans="1:5" ht="15.75">
      <c r="A1950" s="1408"/>
      <c r="B1950" s="1408"/>
      <c r="C1950" s="678" t="s">
        <v>2052</v>
      </c>
      <c r="D1950" s="698">
        <v>2</v>
      </c>
      <c r="E1950" s="748">
        <v>39.6</v>
      </c>
    </row>
    <row r="1951" spans="1:5" ht="31.5">
      <c r="A1951" s="1408"/>
      <c r="B1951" s="1408"/>
      <c r="C1951" s="678" t="s">
        <v>141</v>
      </c>
      <c r="D1951" s="698">
        <v>2</v>
      </c>
      <c r="E1951" s="748">
        <v>97.2</v>
      </c>
    </row>
    <row r="1952" spans="1:5" ht="31.5">
      <c r="A1952" s="1408"/>
      <c r="B1952" s="1408"/>
      <c r="C1952" s="678" t="s">
        <v>142</v>
      </c>
      <c r="D1952" s="698">
        <v>4</v>
      </c>
      <c r="E1952" s="748">
        <v>208.8</v>
      </c>
    </row>
    <row r="1953" spans="1:5" ht="15.75">
      <c r="A1953" s="1408"/>
      <c r="B1953" s="1408"/>
      <c r="C1953" s="678" t="s">
        <v>143</v>
      </c>
      <c r="D1953" s="698">
        <v>2</v>
      </c>
      <c r="E1953" s="748">
        <v>156.6</v>
      </c>
    </row>
    <row r="1954" spans="1:5" ht="31.5">
      <c r="A1954" s="1408"/>
      <c r="B1954" s="1408"/>
      <c r="C1954" s="678" t="s">
        <v>144</v>
      </c>
      <c r="D1954" s="698">
        <v>4</v>
      </c>
      <c r="E1954" s="748">
        <v>496.8</v>
      </c>
    </row>
    <row r="1955" spans="1:5" ht="15.75">
      <c r="A1955" s="1408"/>
      <c r="B1955" s="1408"/>
      <c r="C1955" s="678" t="s">
        <v>145</v>
      </c>
      <c r="D1955" s="698">
        <v>10</v>
      </c>
      <c r="E1955" s="748">
        <v>63</v>
      </c>
    </row>
    <row r="1956" spans="1:5" ht="31.5">
      <c r="A1956" s="1408"/>
      <c r="B1956" s="1408"/>
      <c r="C1956" s="678" t="s">
        <v>146</v>
      </c>
      <c r="D1956" s="698">
        <v>4</v>
      </c>
      <c r="E1956" s="748">
        <v>28.08</v>
      </c>
    </row>
    <row r="1957" spans="1:5" ht="31.5">
      <c r="A1957" s="1408"/>
      <c r="B1957" s="1408"/>
      <c r="C1957" s="678" t="s">
        <v>147</v>
      </c>
      <c r="D1957" s="698">
        <v>2</v>
      </c>
      <c r="E1957" s="748">
        <v>205.2</v>
      </c>
    </row>
    <row r="1958" spans="1:5" ht="31.5">
      <c r="A1958" s="1408"/>
      <c r="B1958" s="1408"/>
      <c r="C1958" s="678" t="s">
        <v>148</v>
      </c>
      <c r="D1958" s="698">
        <v>1</v>
      </c>
      <c r="E1958" s="748">
        <v>25.2</v>
      </c>
    </row>
    <row r="1959" spans="1:5" ht="31.5">
      <c r="A1959" s="1408"/>
      <c r="B1959" s="1408"/>
      <c r="C1959" s="678" t="s">
        <v>149</v>
      </c>
      <c r="D1959" s="698">
        <v>1</v>
      </c>
      <c r="E1959" s="748">
        <v>27</v>
      </c>
    </row>
    <row r="1960" spans="1:5" ht="15.75">
      <c r="A1960" s="1408"/>
      <c r="B1960" s="1408"/>
      <c r="C1960" s="678" t="s">
        <v>150</v>
      </c>
      <c r="D1960" s="698">
        <v>2</v>
      </c>
      <c r="E1960" s="748">
        <v>189</v>
      </c>
    </row>
    <row r="1961" spans="1:5" ht="15.75">
      <c r="A1961" s="1408"/>
      <c r="B1961" s="1408"/>
      <c r="C1961" s="678" t="s">
        <v>151</v>
      </c>
      <c r="D1961" s="698">
        <v>1</v>
      </c>
      <c r="E1961" s="748">
        <v>19.8</v>
      </c>
    </row>
    <row r="1962" spans="1:5" ht="15.75">
      <c r="A1962" s="1408"/>
      <c r="B1962" s="1408"/>
      <c r="C1962" s="678" t="s">
        <v>152</v>
      </c>
      <c r="D1962" s="698">
        <v>1</v>
      </c>
      <c r="E1962" s="748">
        <v>30.6</v>
      </c>
    </row>
    <row r="1963" spans="1:5" ht="15.75">
      <c r="A1963" s="1408"/>
      <c r="B1963" s="1408"/>
      <c r="C1963" s="678" t="s">
        <v>106</v>
      </c>
      <c r="D1963" s="698">
        <v>40</v>
      </c>
      <c r="E1963" s="748">
        <v>93.6</v>
      </c>
    </row>
    <row r="1964" spans="1:5" ht="31.5">
      <c r="A1964" s="1408"/>
      <c r="B1964" s="1408"/>
      <c r="C1964" s="678" t="s">
        <v>153</v>
      </c>
      <c r="D1964" s="698">
        <v>20</v>
      </c>
      <c r="E1964" s="748">
        <v>612</v>
      </c>
    </row>
    <row r="1965" spans="1:5" ht="15.75">
      <c r="A1965" s="1408"/>
      <c r="B1965" s="1408"/>
      <c r="C1965" s="678" t="s">
        <v>154</v>
      </c>
      <c r="D1965" s="698">
        <v>1</v>
      </c>
      <c r="E1965" s="748">
        <v>51.3</v>
      </c>
    </row>
    <row r="1966" spans="1:5" ht="15.75">
      <c r="A1966" s="1408"/>
      <c r="B1966" s="1408"/>
      <c r="C1966" s="678" t="s">
        <v>155</v>
      </c>
      <c r="D1966" s="698">
        <v>2</v>
      </c>
      <c r="E1966" s="748">
        <v>228.6</v>
      </c>
    </row>
    <row r="1967" spans="1:5" ht="15.75">
      <c r="A1967" s="1408"/>
      <c r="B1967" s="1408"/>
      <c r="C1967" s="678" t="s">
        <v>156</v>
      </c>
      <c r="D1967" s="698">
        <v>1</v>
      </c>
      <c r="E1967" s="748">
        <v>393.3</v>
      </c>
    </row>
    <row r="1968" spans="1:5" ht="31.5">
      <c r="A1968" s="1408"/>
      <c r="B1968" s="1408"/>
      <c r="C1968" s="678" t="s">
        <v>157</v>
      </c>
      <c r="D1968" s="698">
        <v>1</v>
      </c>
      <c r="E1968" s="748">
        <v>24.3</v>
      </c>
    </row>
    <row r="1969" spans="1:5" ht="31.5">
      <c r="A1969" s="1408"/>
      <c r="B1969" s="1408"/>
      <c r="C1969" s="678" t="s">
        <v>158</v>
      </c>
      <c r="D1969" s="698">
        <v>1</v>
      </c>
      <c r="E1969" s="748">
        <v>31.5</v>
      </c>
    </row>
    <row r="1970" spans="1:5" ht="15.75">
      <c r="A1970" s="1408"/>
      <c r="B1970" s="1408"/>
      <c r="C1970" s="678" t="s">
        <v>159</v>
      </c>
      <c r="D1970" s="698">
        <v>1</v>
      </c>
      <c r="E1970" s="748">
        <v>29.7</v>
      </c>
    </row>
    <row r="1971" spans="1:5" ht="15.75">
      <c r="A1971" s="1408"/>
      <c r="B1971" s="1408"/>
      <c r="C1971" s="678" t="s">
        <v>1488</v>
      </c>
      <c r="D1971" s="698">
        <v>1</v>
      </c>
      <c r="E1971" s="748">
        <v>118.8</v>
      </c>
    </row>
    <row r="1972" spans="1:5" ht="15.75">
      <c r="A1972" s="1408"/>
      <c r="B1972" s="1408"/>
      <c r="C1972" s="678" t="s">
        <v>160</v>
      </c>
      <c r="D1972" s="698">
        <v>1</v>
      </c>
      <c r="E1972" s="748">
        <v>197.1</v>
      </c>
    </row>
    <row r="1973" spans="1:5" ht="15.75">
      <c r="A1973" s="1408"/>
      <c r="B1973" s="1408"/>
      <c r="C1973" s="678" t="s">
        <v>161</v>
      </c>
      <c r="D1973" s="698">
        <v>1</v>
      </c>
      <c r="E1973" s="748">
        <v>92.7</v>
      </c>
    </row>
    <row r="1974" spans="1:5" ht="31.5">
      <c r="A1974" s="1408"/>
      <c r="B1974" s="1408"/>
      <c r="C1974" s="678" t="s">
        <v>162</v>
      </c>
      <c r="D1974" s="698">
        <v>1</v>
      </c>
      <c r="E1974" s="748">
        <v>135.9</v>
      </c>
    </row>
    <row r="1975" spans="1:5" ht="15.75">
      <c r="A1975" s="1408"/>
      <c r="B1975" s="1408"/>
      <c r="C1975" s="678" t="s">
        <v>163</v>
      </c>
      <c r="D1975" s="698">
        <v>2</v>
      </c>
      <c r="E1975" s="748">
        <v>77.4</v>
      </c>
    </row>
    <row r="1976" spans="1:5" ht="15.75">
      <c r="A1976" s="1408"/>
      <c r="B1976" s="1408"/>
      <c r="C1976" s="678" t="s">
        <v>164</v>
      </c>
      <c r="D1976" s="698">
        <v>2</v>
      </c>
      <c r="E1976" s="748">
        <v>108</v>
      </c>
    </row>
    <row r="1977" spans="1:5" ht="15.75">
      <c r="A1977" s="1408"/>
      <c r="B1977" s="1408"/>
      <c r="C1977" s="678" t="s">
        <v>165</v>
      </c>
      <c r="D1977" s="698">
        <v>2</v>
      </c>
      <c r="E1977" s="748">
        <v>147.6</v>
      </c>
    </row>
    <row r="1978" spans="1:5" ht="15.75">
      <c r="A1978" s="1408"/>
      <c r="B1978" s="1408"/>
      <c r="C1978" s="678" t="s">
        <v>166</v>
      </c>
      <c r="D1978" s="698">
        <v>50</v>
      </c>
      <c r="E1978" s="748">
        <v>229.5</v>
      </c>
    </row>
    <row r="1979" spans="1:5" ht="31.5">
      <c r="A1979" s="1408"/>
      <c r="B1979" s="1408"/>
      <c r="C1979" s="678" t="s">
        <v>2078</v>
      </c>
      <c r="D1979" s="698">
        <v>2</v>
      </c>
      <c r="E1979" s="748">
        <v>30.6</v>
      </c>
    </row>
    <row r="1980" spans="1:5" ht="15.75">
      <c r="A1980" s="1408"/>
      <c r="B1980" s="1408"/>
      <c r="C1980" s="678" t="s">
        <v>167</v>
      </c>
      <c r="D1980" s="698">
        <v>1</v>
      </c>
      <c r="E1980" s="748">
        <v>21.6</v>
      </c>
    </row>
    <row r="1981" spans="1:5" ht="15.75">
      <c r="A1981" s="1408"/>
      <c r="B1981" s="1408"/>
      <c r="C1981" s="678" t="s">
        <v>168</v>
      </c>
      <c r="D1981" s="698">
        <v>4</v>
      </c>
      <c r="E1981" s="748">
        <v>108</v>
      </c>
    </row>
    <row r="1982" spans="1:5" ht="31.5">
      <c r="A1982" s="1408"/>
      <c r="B1982" s="1408"/>
      <c r="C1982" s="678" t="s">
        <v>169</v>
      </c>
      <c r="D1982" s="698">
        <v>4</v>
      </c>
      <c r="E1982" s="748">
        <v>212.4</v>
      </c>
    </row>
    <row r="1983" spans="1:5" ht="31.5">
      <c r="A1983" s="1408"/>
      <c r="B1983" s="1408"/>
      <c r="C1983" s="678" t="s">
        <v>170</v>
      </c>
      <c r="D1983" s="698">
        <v>1</v>
      </c>
      <c r="E1983" s="748">
        <v>35.1</v>
      </c>
    </row>
    <row r="1984" spans="1:5" ht="31.5">
      <c r="A1984" s="1408"/>
      <c r="B1984" s="1408"/>
      <c r="C1984" s="678" t="s">
        <v>171</v>
      </c>
      <c r="D1984" s="698">
        <v>1</v>
      </c>
      <c r="E1984" s="748">
        <v>33.3</v>
      </c>
    </row>
    <row r="1985" spans="1:5" ht="31.5">
      <c r="A1985" s="1408"/>
      <c r="B1985" s="1408"/>
      <c r="C1985" s="678" t="s">
        <v>172</v>
      </c>
      <c r="D1985" s="698">
        <v>1</v>
      </c>
      <c r="E1985" s="748">
        <v>35.1</v>
      </c>
    </row>
    <row r="1986" spans="1:5" ht="16.5" thickBot="1">
      <c r="A1986" s="1427"/>
      <c r="B1986" s="1427"/>
      <c r="C1986" s="683" t="s">
        <v>122</v>
      </c>
      <c r="D1986" s="698">
        <v>3</v>
      </c>
      <c r="E1986" s="751">
        <v>67.5</v>
      </c>
    </row>
    <row r="1987" spans="1:5" ht="16.5" thickBot="1">
      <c r="A1987" s="1206" t="s">
        <v>520</v>
      </c>
      <c r="B1987" s="1207"/>
      <c r="C1987" s="1207"/>
      <c r="D1987" s="1208"/>
      <c r="E1987" s="375">
        <f>SUM(E1929:E1986)</f>
        <v>6001.380000000001</v>
      </c>
    </row>
    <row r="1988" spans="1:5" ht="15.75">
      <c r="A1988" s="1405" t="s">
        <v>173</v>
      </c>
      <c r="B1988" s="1405" t="s">
        <v>95</v>
      </c>
      <c r="C1988" s="699" t="s">
        <v>174</v>
      </c>
      <c r="D1988" s="698">
        <v>1</v>
      </c>
      <c r="E1988" s="750">
        <v>39.6</v>
      </c>
    </row>
    <row r="1989" spans="1:5" ht="15.75">
      <c r="A1989" s="1406"/>
      <c r="B1989" s="1406"/>
      <c r="C1989" s="700" t="s">
        <v>175</v>
      </c>
      <c r="D1989" s="698">
        <v>3</v>
      </c>
      <c r="E1989" s="748">
        <v>110.7</v>
      </c>
    </row>
    <row r="1990" spans="1:5" ht="15.75">
      <c r="A1990" s="1406"/>
      <c r="B1990" s="1406"/>
      <c r="C1990" s="700" t="s">
        <v>176</v>
      </c>
      <c r="D1990" s="698">
        <v>1</v>
      </c>
      <c r="E1990" s="748">
        <v>142.2</v>
      </c>
    </row>
    <row r="1991" spans="1:5" ht="15.75">
      <c r="A1991" s="1406"/>
      <c r="B1991" s="1406"/>
      <c r="C1991" s="700" t="s">
        <v>177</v>
      </c>
      <c r="D1991" s="698">
        <v>4</v>
      </c>
      <c r="E1991" s="748">
        <v>66.6</v>
      </c>
    </row>
    <row r="1992" spans="1:5" ht="15.75">
      <c r="A1992" s="1406"/>
      <c r="B1992" s="1406"/>
      <c r="C1992" s="700" t="s">
        <v>98</v>
      </c>
      <c r="D1992" s="698">
        <v>1</v>
      </c>
      <c r="E1992" s="748">
        <v>134.1</v>
      </c>
    </row>
    <row r="1993" spans="1:5" ht="15.75">
      <c r="A1993" s="1406"/>
      <c r="B1993" s="1406"/>
      <c r="C1993" s="700" t="s">
        <v>178</v>
      </c>
      <c r="D1993" s="698">
        <v>3</v>
      </c>
      <c r="E1993" s="748">
        <v>494.1</v>
      </c>
    </row>
    <row r="1994" spans="1:5" ht="31.5">
      <c r="A1994" s="1406"/>
      <c r="B1994" s="1406"/>
      <c r="C1994" s="700" t="s">
        <v>179</v>
      </c>
      <c r="D1994" s="698">
        <v>1</v>
      </c>
      <c r="E1994" s="748">
        <v>43.2</v>
      </c>
    </row>
    <row r="1995" spans="1:5" ht="15.75">
      <c r="A1995" s="1406"/>
      <c r="B1995" s="1406"/>
      <c r="C1995" s="700" t="s">
        <v>180</v>
      </c>
      <c r="D1995" s="698">
        <v>2</v>
      </c>
      <c r="E1995" s="748">
        <v>63</v>
      </c>
    </row>
    <row r="1996" spans="1:5" ht="15.75">
      <c r="A1996" s="1406"/>
      <c r="B1996" s="1406"/>
      <c r="C1996" s="700" t="s">
        <v>181</v>
      </c>
      <c r="D1996" s="698">
        <v>2</v>
      </c>
      <c r="E1996" s="748">
        <v>68.4</v>
      </c>
    </row>
    <row r="1997" spans="1:5" ht="15.75">
      <c r="A1997" s="1406"/>
      <c r="B1997" s="1406"/>
      <c r="C1997" s="700" t="s">
        <v>101</v>
      </c>
      <c r="D1997" s="698">
        <v>4</v>
      </c>
      <c r="E1997" s="748">
        <v>378</v>
      </c>
    </row>
    <row r="1998" spans="1:5" ht="15.75">
      <c r="A1998" s="1406"/>
      <c r="B1998" s="1406"/>
      <c r="C1998" s="700" t="s">
        <v>182</v>
      </c>
      <c r="D1998" s="698">
        <v>4</v>
      </c>
      <c r="E1998" s="748">
        <v>97.2</v>
      </c>
    </row>
    <row r="1999" spans="1:5" ht="15.75">
      <c r="A1999" s="1406"/>
      <c r="B1999" s="1406"/>
      <c r="C1999" s="700" t="s">
        <v>183</v>
      </c>
      <c r="D1999" s="698">
        <v>2</v>
      </c>
      <c r="E1999" s="748">
        <v>109.8</v>
      </c>
    </row>
    <row r="2000" spans="1:5" ht="31.5">
      <c r="A2000" s="1406"/>
      <c r="B2000" s="1406"/>
      <c r="C2000" s="700" t="s">
        <v>184</v>
      </c>
      <c r="D2000" s="698">
        <v>1</v>
      </c>
      <c r="E2000" s="748">
        <v>29.7</v>
      </c>
    </row>
    <row r="2001" spans="1:5" ht="15.75">
      <c r="A2001" s="1406"/>
      <c r="B2001" s="1406"/>
      <c r="C2001" s="700" t="s">
        <v>185</v>
      </c>
      <c r="D2001" s="698">
        <v>2</v>
      </c>
      <c r="E2001" s="748">
        <v>133.2</v>
      </c>
    </row>
    <row r="2002" spans="1:5" ht="15.75">
      <c r="A2002" s="1406"/>
      <c r="B2002" s="1406"/>
      <c r="C2002" s="700" t="s">
        <v>186</v>
      </c>
      <c r="D2002" s="698">
        <v>2</v>
      </c>
      <c r="E2002" s="748">
        <v>55.8</v>
      </c>
    </row>
    <row r="2003" spans="1:5" ht="15.75">
      <c r="A2003" s="1406"/>
      <c r="B2003" s="1406"/>
      <c r="C2003" s="700" t="s">
        <v>2052</v>
      </c>
      <c r="D2003" s="698">
        <v>4</v>
      </c>
      <c r="E2003" s="748">
        <v>79.2</v>
      </c>
    </row>
    <row r="2004" spans="1:5" ht="15.75">
      <c r="A2004" s="1406"/>
      <c r="B2004" s="1406"/>
      <c r="C2004" s="700" t="s">
        <v>187</v>
      </c>
      <c r="D2004" s="698">
        <v>4</v>
      </c>
      <c r="E2004" s="748">
        <v>439.2</v>
      </c>
    </row>
    <row r="2005" spans="1:5" ht="15.75">
      <c r="A2005" s="1406"/>
      <c r="B2005" s="1406"/>
      <c r="C2005" s="700" t="s">
        <v>188</v>
      </c>
      <c r="D2005" s="698">
        <v>2</v>
      </c>
      <c r="E2005" s="748">
        <v>360</v>
      </c>
    </row>
    <row r="2006" spans="1:5" ht="15.75">
      <c r="A2006" s="1406"/>
      <c r="B2006" s="1406"/>
      <c r="C2006" s="700" t="s">
        <v>189</v>
      </c>
      <c r="D2006" s="698">
        <v>4</v>
      </c>
      <c r="E2006" s="748">
        <v>55.8</v>
      </c>
    </row>
    <row r="2007" spans="1:5" ht="31.5">
      <c r="A2007" s="1406"/>
      <c r="B2007" s="1406"/>
      <c r="C2007" s="700" t="s">
        <v>190</v>
      </c>
      <c r="D2007" s="698">
        <v>1</v>
      </c>
      <c r="E2007" s="748">
        <v>2.97</v>
      </c>
    </row>
    <row r="2008" spans="1:5" ht="31.5">
      <c r="A2008" s="1406"/>
      <c r="B2008" s="1406"/>
      <c r="C2008" s="700" t="s">
        <v>191</v>
      </c>
      <c r="D2008" s="698">
        <v>3</v>
      </c>
      <c r="E2008" s="748">
        <v>17.82</v>
      </c>
    </row>
    <row r="2009" spans="1:5" ht="31.5">
      <c r="A2009" s="1406"/>
      <c r="B2009" s="1406"/>
      <c r="C2009" s="700" t="s">
        <v>192</v>
      </c>
      <c r="D2009" s="698">
        <v>4</v>
      </c>
      <c r="E2009" s="748">
        <v>108</v>
      </c>
    </row>
    <row r="2010" spans="1:5" ht="15.75">
      <c r="A2010" s="1406"/>
      <c r="B2010" s="1406"/>
      <c r="C2010" s="700" t="s">
        <v>193</v>
      </c>
      <c r="D2010" s="698">
        <v>4</v>
      </c>
      <c r="E2010" s="748">
        <v>97.2</v>
      </c>
    </row>
    <row r="2011" spans="1:5" ht="31.5">
      <c r="A2011" s="1406"/>
      <c r="B2011" s="1406"/>
      <c r="C2011" s="700" t="s">
        <v>194</v>
      </c>
      <c r="D2011" s="698">
        <v>1</v>
      </c>
      <c r="E2011" s="748">
        <v>124.2</v>
      </c>
    </row>
    <row r="2012" spans="1:5" ht="31.5">
      <c r="A2012" s="1406"/>
      <c r="B2012" s="1406"/>
      <c r="C2012" s="700" t="s">
        <v>195</v>
      </c>
      <c r="D2012" s="698">
        <v>3</v>
      </c>
      <c r="E2012" s="748">
        <v>372.6</v>
      </c>
    </row>
    <row r="2013" spans="1:5" ht="15.75">
      <c r="A2013" s="1406"/>
      <c r="B2013" s="1406"/>
      <c r="C2013" s="700" t="s">
        <v>1614</v>
      </c>
      <c r="D2013" s="698">
        <v>40</v>
      </c>
      <c r="E2013" s="748">
        <v>93.6</v>
      </c>
    </row>
    <row r="2014" spans="1:5" ht="31.5">
      <c r="A2014" s="1406"/>
      <c r="B2014" s="1406"/>
      <c r="C2014" s="700" t="s">
        <v>196</v>
      </c>
      <c r="D2014" s="698">
        <v>3</v>
      </c>
      <c r="E2014" s="748">
        <v>135</v>
      </c>
    </row>
    <row r="2015" spans="1:5" ht="15.75">
      <c r="A2015" s="1406"/>
      <c r="B2015" s="1406"/>
      <c r="C2015" s="700" t="s">
        <v>197</v>
      </c>
      <c r="D2015" s="698">
        <v>1</v>
      </c>
      <c r="E2015" s="748">
        <v>49.5</v>
      </c>
    </row>
    <row r="2016" spans="1:5" ht="15.75">
      <c r="A2016" s="1406"/>
      <c r="B2016" s="1406"/>
      <c r="C2016" s="700" t="s">
        <v>198</v>
      </c>
      <c r="D2016" s="698">
        <v>1</v>
      </c>
      <c r="E2016" s="748">
        <v>39.6</v>
      </c>
    </row>
    <row r="2017" spans="1:5" ht="15.75">
      <c r="A2017" s="1406"/>
      <c r="B2017" s="1406"/>
      <c r="C2017" s="700" t="s">
        <v>199</v>
      </c>
      <c r="D2017" s="698">
        <v>3</v>
      </c>
      <c r="E2017" s="748">
        <v>70.2</v>
      </c>
    </row>
    <row r="2018" spans="1:5" ht="15.75">
      <c r="A2018" s="1406"/>
      <c r="B2018" s="1406"/>
      <c r="C2018" s="700" t="s">
        <v>200</v>
      </c>
      <c r="D2018" s="698">
        <v>2</v>
      </c>
      <c r="E2018" s="748">
        <v>14.94</v>
      </c>
    </row>
    <row r="2019" spans="1:5" ht="15.75">
      <c r="A2019" s="1406"/>
      <c r="B2019" s="1406"/>
      <c r="C2019" s="700" t="s">
        <v>201</v>
      </c>
      <c r="D2019" s="698">
        <v>3</v>
      </c>
      <c r="E2019" s="748">
        <v>22.41</v>
      </c>
    </row>
    <row r="2020" spans="1:5" ht="15.75">
      <c r="A2020" s="1406"/>
      <c r="B2020" s="1406"/>
      <c r="C2020" s="700" t="s">
        <v>41</v>
      </c>
      <c r="D2020" s="698">
        <v>1</v>
      </c>
      <c r="E2020" s="748">
        <v>104.4</v>
      </c>
    </row>
    <row r="2021" spans="1:5" ht="15.75">
      <c r="A2021" s="1406"/>
      <c r="B2021" s="1406"/>
      <c r="C2021" s="700" t="s">
        <v>202</v>
      </c>
      <c r="D2021" s="698">
        <v>3</v>
      </c>
      <c r="E2021" s="748">
        <v>445.5</v>
      </c>
    </row>
    <row r="2022" spans="1:5" ht="15.75">
      <c r="A2022" s="1406"/>
      <c r="B2022" s="1406"/>
      <c r="C2022" s="700" t="s">
        <v>203</v>
      </c>
      <c r="D2022" s="698">
        <v>4</v>
      </c>
      <c r="E2022" s="748">
        <v>230.4</v>
      </c>
    </row>
    <row r="2023" spans="1:5" ht="15.75">
      <c r="A2023" s="1406"/>
      <c r="B2023" s="1406"/>
      <c r="C2023" s="700" t="s">
        <v>204</v>
      </c>
      <c r="D2023" s="698">
        <v>24</v>
      </c>
      <c r="E2023" s="748">
        <v>432</v>
      </c>
    </row>
    <row r="2024" spans="1:5" ht="15.75">
      <c r="A2024" s="1406"/>
      <c r="B2024" s="1406"/>
      <c r="C2024" s="700" t="s">
        <v>2082</v>
      </c>
      <c r="D2024" s="698">
        <v>48</v>
      </c>
      <c r="E2024" s="748">
        <v>328.32</v>
      </c>
    </row>
    <row r="2025" spans="1:5" ht="15.75">
      <c r="A2025" s="1406"/>
      <c r="B2025" s="1406"/>
      <c r="C2025" s="700" t="s">
        <v>205</v>
      </c>
      <c r="D2025" s="698">
        <v>28</v>
      </c>
      <c r="E2025" s="748">
        <v>264.6</v>
      </c>
    </row>
    <row r="2026" spans="1:5" ht="15.75">
      <c r="A2026" s="1406"/>
      <c r="B2026" s="1406"/>
      <c r="C2026" s="700" t="s">
        <v>206</v>
      </c>
      <c r="D2026" s="698">
        <v>4</v>
      </c>
      <c r="E2026" s="748">
        <v>140.4</v>
      </c>
    </row>
    <row r="2027" spans="1:5" ht="32.25" thickBot="1">
      <c r="A2027" s="1426"/>
      <c r="B2027" s="1426"/>
      <c r="C2027" s="701" t="s">
        <v>207</v>
      </c>
      <c r="D2027" s="702"/>
      <c r="E2027" s="751">
        <v>4950</v>
      </c>
    </row>
    <row r="2028" spans="1:5" ht="16.5" thickBot="1">
      <c r="A2028" s="1206" t="s">
        <v>520</v>
      </c>
      <c r="B2028" s="1207"/>
      <c r="C2028" s="1207"/>
      <c r="D2028" s="1208"/>
      <c r="E2028" s="375">
        <f>SUM(E1988:E2027)</f>
        <v>10943.46</v>
      </c>
    </row>
    <row r="2029" spans="1:5" ht="31.5">
      <c r="A2029" s="1405" t="s">
        <v>208</v>
      </c>
      <c r="B2029" s="1405" t="s">
        <v>209</v>
      </c>
      <c r="C2029" s="694" t="s">
        <v>210</v>
      </c>
      <c r="D2029" s="673">
        <v>1</v>
      </c>
      <c r="E2029" s="750">
        <v>39.6</v>
      </c>
    </row>
    <row r="2030" spans="1:5" ht="31.5">
      <c r="A2030" s="1406"/>
      <c r="B2030" s="1406"/>
      <c r="C2030" s="694" t="s">
        <v>211</v>
      </c>
      <c r="D2030" s="672">
        <v>1</v>
      </c>
      <c r="E2030" s="748">
        <v>60.3</v>
      </c>
    </row>
    <row r="2031" spans="1:5" ht="15.75">
      <c r="A2031" s="1406"/>
      <c r="B2031" s="1406"/>
      <c r="C2031" s="694" t="s">
        <v>212</v>
      </c>
      <c r="D2031" s="672">
        <v>1</v>
      </c>
      <c r="E2031" s="748">
        <v>202.5</v>
      </c>
    </row>
    <row r="2032" spans="1:5" ht="15.75">
      <c r="A2032" s="1406"/>
      <c r="B2032" s="1406"/>
      <c r="C2032" s="694" t="s">
        <v>213</v>
      </c>
      <c r="D2032" s="672">
        <v>1</v>
      </c>
      <c r="E2032" s="748">
        <v>191.7</v>
      </c>
    </row>
    <row r="2033" spans="1:5" ht="15.75">
      <c r="A2033" s="1406"/>
      <c r="B2033" s="1406"/>
      <c r="C2033" s="694" t="s">
        <v>214</v>
      </c>
      <c r="D2033" s="672">
        <v>1</v>
      </c>
      <c r="E2033" s="748">
        <v>100.8</v>
      </c>
    </row>
    <row r="2034" spans="1:5" ht="31.5">
      <c r="A2034" s="1406"/>
      <c r="B2034" s="1406"/>
      <c r="C2034" s="694" t="s">
        <v>215</v>
      </c>
      <c r="D2034" s="672">
        <v>1</v>
      </c>
      <c r="E2034" s="748">
        <v>59.4</v>
      </c>
    </row>
    <row r="2035" spans="1:5" ht="31.5">
      <c r="A2035" s="1406"/>
      <c r="B2035" s="1406"/>
      <c r="C2035" s="694" t="s">
        <v>216</v>
      </c>
      <c r="D2035" s="672">
        <v>1</v>
      </c>
      <c r="E2035" s="748">
        <v>90.9</v>
      </c>
    </row>
    <row r="2036" spans="1:5" ht="31.5">
      <c r="A2036" s="1406"/>
      <c r="B2036" s="1406"/>
      <c r="C2036" s="694" t="s">
        <v>217</v>
      </c>
      <c r="D2036" s="672">
        <v>1</v>
      </c>
      <c r="E2036" s="748">
        <v>72.9</v>
      </c>
    </row>
    <row r="2037" spans="1:5" ht="31.5">
      <c r="A2037" s="1406"/>
      <c r="B2037" s="1406"/>
      <c r="C2037" s="694" t="s">
        <v>218</v>
      </c>
      <c r="D2037" s="672">
        <v>1</v>
      </c>
      <c r="E2037" s="748">
        <v>72</v>
      </c>
    </row>
    <row r="2038" spans="1:5" ht="31.5">
      <c r="A2038" s="1406"/>
      <c r="B2038" s="1406"/>
      <c r="C2038" s="694" t="s">
        <v>219</v>
      </c>
      <c r="D2038" s="672">
        <v>1</v>
      </c>
      <c r="E2038" s="748">
        <v>54.9</v>
      </c>
    </row>
    <row r="2039" spans="1:5" ht="31.5">
      <c r="A2039" s="1406"/>
      <c r="B2039" s="1406"/>
      <c r="C2039" s="694" t="s">
        <v>220</v>
      </c>
      <c r="D2039" s="672">
        <v>1</v>
      </c>
      <c r="E2039" s="748">
        <v>53.1</v>
      </c>
    </row>
    <row r="2040" spans="1:5" ht="31.5">
      <c r="A2040" s="1406"/>
      <c r="B2040" s="1406"/>
      <c r="C2040" s="694" t="s">
        <v>221</v>
      </c>
      <c r="D2040" s="672">
        <v>1</v>
      </c>
      <c r="E2040" s="748">
        <v>53.1</v>
      </c>
    </row>
    <row r="2041" spans="1:5" ht="31.5">
      <c r="A2041" s="1406"/>
      <c r="B2041" s="1406"/>
      <c r="C2041" s="694" t="s">
        <v>222</v>
      </c>
      <c r="D2041" s="672">
        <v>1</v>
      </c>
      <c r="E2041" s="748">
        <v>217.8</v>
      </c>
    </row>
    <row r="2042" spans="1:5" ht="31.5">
      <c r="A2042" s="1406"/>
      <c r="B2042" s="1406"/>
      <c r="C2042" s="694" t="s">
        <v>223</v>
      </c>
      <c r="D2042" s="672">
        <v>1</v>
      </c>
      <c r="E2042" s="748">
        <v>134.1</v>
      </c>
    </row>
    <row r="2043" spans="1:5" ht="31.5">
      <c r="A2043" s="1406"/>
      <c r="B2043" s="1406"/>
      <c r="C2043" s="694" t="s">
        <v>224</v>
      </c>
      <c r="D2043" s="672">
        <v>1</v>
      </c>
      <c r="E2043" s="748">
        <v>217.8</v>
      </c>
    </row>
    <row r="2044" spans="1:5" ht="31.5">
      <c r="A2044" s="1406"/>
      <c r="B2044" s="1406"/>
      <c r="C2044" s="694" t="s">
        <v>225</v>
      </c>
      <c r="D2044" s="672">
        <v>1</v>
      </c>
      <c r="E2044" s="748">
        <v>156.6</v>
      </c>
    </row>
    <row r="2045" spans="1:5" ht="31.5">
      <c r="A2045" s="1406"/>
      <c r="B2045" s="1406"/>
      <c r="C2045" s="694" t="s">
        <v>226</v>
      </c>
      <c r="D2045" s="672">
        <v>1</v>
      </c>
      <c r="E2045" s="748">
        <v>180</v>
      </c>
    </row>
    <row r="2046" spans="1:5" ht="31.5">
      <c r="A2046" s="1406"/>
      <c r="B2046" s="1406"/>
      <c r="C2046" s="694" t="s">
        <v>227</v>
      </c>
      <c r="D2046" s="672">
        <v>1</v>
      </c>
      <c r="E2046" s="748">
        <v>189</v>
      </c>
    </row>
    <row r="2047" spans="1:5" ht="31.5">
      <c r="A2047" s="1406"/>
      <c r="B2047" s="1406"/>
      <c r="C2047" s="694" t="s">
        <v>228</v>
      </c>
      <c r="D2047" s="672">
        <v>1</v>
      </c>
      <c r="E2047" s="748">
        <v>179.1</v>
      </c>
    </row>
    <row r="2048" spans="1:5" ht="31.5">
      <c r="A2048" s="1406"/>
      <c r="B2048" s="1406"/>
      <c r="C2048" s="694" t="s">
        <v>229</v>
      </c>
      <c r="D2048" s="672">
        <v>1</v>
      </c>
      <c r="E2048" s="748">
        <v>169.2</v>
      </c>
    </row>
    <row r="2049" spans="1:5" ht="31.5">
      <c r="A2049" s="1406"/>
      <c r="B2049" s="1406"/>
      <c r="C2049" s="694" t="s">
        <v>230</v>
      </c>
      <c r="D2049" s="672">
        <v>1</v>
      </c>
      <c r="E2049" s="748">
        <v>63.9</v>
      </c>
    </row>
    <row r="2050" spans="1:5" ht="31.5">
      <c r="A2050" s="1406"/>
      <c r="B2050" s="1406"/>
      <c r="C2050" s="694" t="s">
        <v>231</v>
      </c>
      <c r="D2050" s="672">
        <v>1</v>
      </c>
      <c r="E2050" s="748">
        <v>63.9</v>
      </c>
    </row>
    <row r="2051" spans="1:5" ht="31.5">
      <c r="A2051" s="1406"/>
      <c r="B2051" s="1406"/>
      <c r="C2051" s="694" t="s">
        <v>232</v>
      </c>
      <c r="D2051" s="672">
        <v>1</v>
      </c>
      <c r="E2051" s="748">
        <v>63.9</v>
      </c>
    </row>
    <row r="2052" spans="1:5" ht="31.5">
      <c r="A2052" s="1406"/>
      <c r="B2052" s="1406"/>
      <c r="C2052" s="694" t="s">
        <v>233</v>
      </c>
      <c r="D2052" s="672">
        <v>1</v>
      </c>
      <c r="E2052" s="748">
        <v>63.9</v>
      </c>
    </row>
    <row r="2053" spans="1:5" ht="31.5">
      <c r="A2053" s="1406"/>
      <c r="B2053" s="1406"/>
      <c r="C2053" s="694" t="s">
        <v>234</v>
      </c>
      <c r="D2053" s="672">
        <v>1</v>
      </c>
      <c r="E2053" s="768">
        <v>95.4</v>
      </c>
    </row>
    <row r="2054" spans="1:5" ht="32.25" thickBot="1">
      <c r="A2054" s="1406"/>
      <c r="B2054" s="1406"/>
      <c r="C2054" s="703" t="s">
        <v>235</v>
      </c>
      <c r="D2054" s="516">
        <v>1</v>
      </c>
      <c r="E2054" s="749">
        <v>154.8</v>
      </c>
    </row>
    <row r="2055" spans="1:5" ht="15.75">
      <c r="A2055" s="1406"/>
      <c r="B2055" s="1406"/>
      <c r="C2055" s="704" t="s">
        <v>2101</v>
      </c>
      <c r="D2055" s="673">
        <v>1</v>
      </c>
      <c r="E2055" s="750">
        <v>721</v>
      </c>
    </row>
    <row r="2056" spans="1:5" ht="15.75">
      <c r="A2056" s="1406"/>
      <c r="B2056" s="1406"/>
      <c r="C2056" s="694" t="s">
        <v>2101</v>
      </c>
      <c r="D2056" s="672">
        <v>1</v>
      </c>
      <c r="E2056" s="748">
        <v>833</v>
      </c>
    </row>
    <row r="2057" spans="1:5" ht="15.75">
      <c r="A2057" s="1406"/>
      <c r="B2057" s="1406"/>
      <c r="C2057" s="694" t="s">
        <v>236</v>
      </c>
      <c r="D2057" s="672">
        <v>1</v>
      </c>
      <c r="E2057" s="748">
        <v>700</v>
      </c>
    </row>
    <row r="2058" spans="1:5" ht="15.75">
      <c r="A2058" s="1406"/>
      <c r="B2058" s="1406"/>
      <c r="C2058" s="694" t="s">
        <v>1828</v>
      </c>
      <c r="D2058" s="672">
        <v>1</v>
      </c>
      <c r="E2058" s="748">
        <v>590</v>
      </c>
    </row>
    <row r="2059" spans="1:5" ht="15.75">
      <c r="A2059" s="1406"/>
      <c r="B2059" s="1406"/>
      <c r="C2059" s="694" t="s">
        <v>1828</v>
      </c>
      <c r="D2059" s="672">
        <v>1</v>
      </c>
      <c r="E2059" s="748">
        <v>610</v>
      </c>
    </row>
    <row r="2060" spans="1:5" ht="32.25" thickBot="1">
      <c r="A2060" s="1406"/>
      <c r="B2060" s="1406"/>
      <c r="C2060" s="705" t="s">
        <v>237</v>
      </c>
      <c r="D2060" s="674">
        <v>1</v>
      </c>
      <c r="E2060" s="751">
        <v>697</v>
      </c>
    </row>
    <row r="2061" spans="1:5" ht="32.25" thickBot="1">
      <c r="A2061" s="1426"/>
      <c r="B2061" s="1426"/>
      <c r="C2061" s="706" t="s">
        <v>238</v>
      </c>
      <c r="D2061" s="707"/>
      <c r="E2061" s="756">
        <v>21000</v>
      </c>
    </row>
    <row r="2062" spans="1:5" ht="16.5" thickBot="1">
      <c r="A2062" s="1206" t="s">
        <v>520</v>
      </c>
      <c r="B2062" s="1207"/>
      <c r="C2062" s="1207"/>
      <c r="D2062" s="1208"/>
      <c r="E2062" s="375">
        <f>SUM(E2029:E2061)</f>
        <v>28151.6</v>
      </c>
    </row>
    <row r="2063" spans="1:5" ht="16.5" thickBot="1">
      <c r="A2063" s="213"/>
      <c r="B2063" s="118"/>
      <c r="C2063" s="697"/>
      <c r="D2063" s="708"/>
      <c r="E2063" s="709"/>
    </row>
    <row r="2064" spans="1:5" ht="16.5" thickBot="1">
      <c r="A2064" s="1275" t="s">
        <v>620</v>
      </c>
      <c r="B2064" s="1276"/>
      <c r="C2064" s="1276"/>
      <c r="D2064" s="1277"/>
      <c r="E2064" s="421">
        <f>E2062+E2028+E1987+E1928+E1894+E1783+E1711+E1636+E1562+E1524+E1460+E1407</f>
        <v>332899.77</v>
      </c>
    </row>
    <row r="2065" spans="1:5" ht="15.75">
      <c r="A2065" s="1383"/>
      <c r="B2065" s="1615"/>
      <c r="C2065" s="1615"/>
      <c r="D2065" s="1615"/>
      <c r="E2065" s="1616"/>
    </row>
    <row r="2066" spans="1:5" ht="16.5" thickBot="1">
      <c r="A2066" s="1617"/>
      <c r="B2066" s="1618"/>
      <c r="C2066" s="1618"/>
      <c r="D2066" s="1618"/>
      <c r="E2066" s="1619"/>
    </row>
    <row r="2067" spans="1:5" ht="16.5" thickBot="1">
      <c r="A2067" s="1389" t="s">
        <v>813</v>
      </c>
      <c r="B2067" s="1276"/>
      <c r="C2067" s="1276"/>
      <c r="D2067" s="1277"/>
      <c r="E2067" s="769">
        <f>E8+E93+E172+E212+E533+E611+E626+E1287</f>
        <v>4652325.09</v>
      </c>
    </row>
    <row r="2068" spans="1:5" ht="16.5" thickBot="1">
      <c r="A2068" s="1389" t="s">
        <v>1149</v>
      </c>
      <c r="B2068" s="1276"/>
      <c r="C2068" s="1276"/>
      <c r="D2068" s="1277"/>
      <c r="E2068" s="769">
        <f>E10+E94+E174+E213+E534+E612+E627+E1289</f>
        <v>1800772.08</v>
      </c>
    </row>
    <row r="2069" spans="1:5" ht="16.5" thickBot="1">
      <c r="A2069" s="1389" t="s">
        <v>1146</v>
      </c>
      <c r="B2069" s="1390"/>
      <c r="C2069" s="1390"/>
      <c r="D2069" s="1391"/>
      <c r="E2069" s="1177">
        <f>E9+E173+E1288</f>
        <v>25347.25</v>
      </c>
    </row>
  </sheetData>
  <mergeCells count="473">
    <mergeCell ref="A2069:D2069"/>
    <mergeCell ref="A2064:D2064"/>
    <mergeCell ref="A2065:E2066"/>
    <mergeCell ref="A2067:D2067"/>
    <mergeCell ref="A2068:D2068"/>
    <mergeCell ref="A2028:D2028"/>
    <mergeCell ref="A2029:A2061"/>
    <mergeCell ref="B2029:B2061"/>
    <mergeCell ref="A2062:D2062"/>
    <mergeCell ref="A1929:A1986"/>
    <mergeCell ref="B1929:B1986"/>
    <mergeCell ref="A1987:D1987"/>
    <mergeCell ref="A1988:A2027"/>
    <mergeCell ref="B1988:B2027"/>
    <mergeCell ref="A1894:D1894"/>
    <mergeCell ref="A1895:A1927"/>
    <mergeCell ref="B1895:B1927"/>
    <mergeCell ref="A1928:D1928"/>
    <mergeCell ref="A1712:A1782"/>
    <mergeCell ref="B1712:B1782"/>
    <mergeCell ref="A1783:D1783"/>
    <mergeCell ref="A1784:A1893"/>
    <mergeCell ref="B1784:B1893"/>
    <mergeCell ref="A1636:D1636"/>
    <mergeCell ref="A1637:A1710"/>
    <mergeCell ref="B1637:B1710"/>
    <mergeCell ref="A1711:D1711"/>
    <mergeCell ref="A1525:A1561"/>
    <mergeCell ref="B1525:B1561"/>
    <mergeCell ref="A1562:D1562"/>
    <mergeCell ref="A1563:A1635"/>
    <mergeCell ref="B1563:B1635"/>
    <mergeCell ref="A1460:D1460"/>
    <mergeCell ref="A1461:A1523"/>
    <mergeCell ref="B1461:B1523"/>
    <mergeCell ref="A1524:D1524"/>
    <mergeCell ref="A1294:A1406"/>
    <mergeCell ref="B1294:B1406"/>
    <mergeCell ref="A1407:D1407"/>
    <mergeCell ref="A1408:A1459"/>
    <mergeCell ref="B1408:B1459"/>
    <mergeCell ref="A1280:D1280"/>
    <mergeCell ref="A1282:D1282"/>
    <mergeCell ref="A1285:E1285"/>
    <mergeCell ref="A1292:A1293"/>
    <mergeCell ref="B1292:B1293"/>
    <mergeCell ref="C1292:C1293"/>
    <mergeCell ref="D1292:D1293"/>
    <mergeCell ref="E1292:E1293"/>
    <mergeCell ref="E1215:E1216"/>
    <mergeCell ref="A1239:D1239"/>
    <mergeCell ref="A1240:A1279"/>
    <mergeCell ref="B1240:B1279"/>
    <mergeCell ref="C1241:C1242"/>
    <mergeCell ref="D1241:D1242"/>
    <mergeCell ref="E1241:E1242"/>
    <mergeCell ref="C1243:C1244"/>
    <mergeCell ref="D1243:D1244"/>
    <mergeCell ref="E1243:E1244"/>
    <mergeCell ref="A1214:A1238"/>
    <mergeCell ref="B1214:B1238"/>
    <mergeCell ref="C1215:C1216"/>
    <mergeCell ref="D1215:D1216"/>
    <mergeCell ref="E1151:E1152"/>
    <mergeCell ref="D1176:D1177"/>
    <mergeCell ref="E1176:E1177"/>
    <mergeCell ref="A1213:D1213"/>
    <mergeCell ref="E1147:E1148"/>
    <mergeCell ref="C1149:C1150"/>
    <mergeCell ref="D1149:D1150"/>
    <mergeCell ref="E1149:E1150"/>
    <mergeCell ref="A1141:D1141"/>
    <mergeCell ref="A1142:A1212"/>
    <mergeCell ref="B1142:B1212"/>
    <mergeCell ref="C1147:C1148"/>
    <mergeCell ref="D1147:D1148"/>
    <mergeCell ref="C1151:C1152"/>
    <mergeCell ref="D1151:D1152"/>
    <mergeCell ref="E1124:E1125"/>
    <mergeCell ref="C1126:C1127"/>
    <mergeCell ref="D1126:D1127"/>
    <mergeCell ref="E1126:E1127"/>
    <mergeCell ref="A1122:D1122"/>
    <mergeCell ref="A1123:A1140"/>
    <mergeCell ref="B1123:B1140"/>
    <mergeCell ref="C1124:C1125"/>
    <mergeCell ref="D1124:D1125"/>
    <mergeCell ref="E1055:E1056"/>
    <mergeCell ref="A1093:D1093"/>
    <mergeCell ref="A1094:A1121"/>
    <mergeCell ref="B1094:B1121"/>
    <mergeCell ref="C1096:C1097"/>
    <mergeCell ref="D1096:D1097"/>
    <mergeCell ref="E1096:E1097"/>
    <mergeCell ref="A1054:A1092"/>
    <mergeCell ref="B1054:B1092"/>
    <mergeCell ref="C1055:C1056"/>
    <mergeCell ref="D1055:D1056"/>
    <mergeCell ref="A1030:A1050"/>
    <mergeCell ref="B1030:B1050"/>
    <mergeCell ref="A1051:D1051"/>
    <mergeCell ref="A1053:D1053"/>
    <mergeCell ref="A1005:D1005"/>
    <mergeCell ref="A1006:A1028"/>
    <mergeCell ref="B1006:B1028"/>
    <mergeCell ref="A1029:D1029"/>
    <mergeCell ref="E968:E969"/>
    <mergeCell ref="C970:C971"/>
    <mergeCell ref="D970:D971"/>
    <mergeCell ref="E970:E971"/>
    <mergeCell ref="A966:D966"/>
    <mergeCell ref="A967:A1004"/>
    <mergeCell ref="B967:B1004"/>
    <mergeCell ref="C968:C969"/>
    <mergeCell ref="D968:D969"/>
    <mergeCell ref="E922:E923"/>
    <mergeCell ref="A946:D946"/>
    <mergeCell ref="A947:A965"/>
    <mergeCell ref="B947:B965"/>
    <mergeCell ref="C948:C949"/>
    <mergeCell ref="D948:D949"/>
    <mergeCell ref="E948:E949"/>
    <mergeCell ref="E918:E919"/>
    <mergeCell ref="C920:C921"/>
    <mergeCell ref="D920:D921"/>
    <mergeCell ref="E920:E921"/>
    <mergeCell ref="A910:A914"/>
    <mergeCell ref="B910:B914"/>
    <mergeCell ref="A915:D915"/>
    <mergeCell ref="A916:A945"/>
    <mergeCell ref="B916:B945"/>
    <mergeCell ref="C918:C919"/>
    <mergeCell ref="D918:D919"/>
    <mergeCell ref="C922:C923"/>
    <mergeCell ref="D922:D923"/>
    <mergeCell ref="A888:D888"/>
    <mergeCell ref="A889:A908"/>
    <mergeCell ref="B889:B908"/>
    <mergeCell ref="A909:D909"/>
    <mergeCell ref="C803:C804"/>
    <mergeCell ref="D803:D804"/>
    <mergeCell ref="A874:D874"/>
    <mergeCell ref="A875:A887"/>
    <mergeCell ref="B875:B887"/>
    <mergeCell ref="E721:E722"/>
    <mergeCell ref="A775:D775"/>
    <mergeCell ref="A776:A873"/>
    <mergeCell ref="B776:B873"/>
    <mergeCell ref="C778:C779"/>
    <mergeCell ref="D778:D779"/>
    <mergeCell ref="E778:E779"/>
    <mergeCell ref="C781:C782"/>
    <mergeCell ref="D781:D782"/>
    <mergeCell ref="E781:E782"/>
    <mergeCell ref="E717:E718"/>
    <mergeCell ref="C719:C720"/>
    <mergeCell ref="D719:D720"/>
    <mergeCell ref="E719:E720"/>
    <mergeCell ref="A714:D714"/>
    <mergeCell ref="A715:A774"/>
    <mergeCell ref="B715:B774"/>
    <mergeCell ref="C717:C718"/>
    <mergeCell ref="D717:D718"/>
    <mergeCell ref="C721:C722"/>
    <mergeCell ref="D721:D722"/>
    <mergeCell ref="E630:E631"/>
    <mergeCell ref="A632:A713"/>
    <mergeCell ref="B632:B713"/>
    <mergeCell ref="C633:C634"/>
    <mergeCell ref="D633:D634"/>
    <mergeCell ref="E633:E634"/>
    <mergeCell ref="C636:C637"/>
    <mergeCell ref="D636:D637"/>
    <mergeCell ref="E636:E637"/>
    <mergeCell ref="A630:A631"/>
    <mergeCell ref="B630:B631"/>
    <mergeCell ref="C630:C631"/>
    <mergeCell ref="D630:D631"/>
    <mergeCell ref="A628:C628"/>
    <mergeCell ref="D628:D629"/>
    <mergeCell ref="E628:E629"/>
    <mergeCell ref="A629:C629"/>
    <mergeCell ref="A617:D617"/>
    <mergeCell ref="A619:D619"/>
    <mergeCell ref="A621:D621"/>
    <mergeCell ref="A624:E624"/>
    <mergeCell ref="A604:E604"/>
    <mergeCell ref="A605:D605"/>
    <mergeCell ref="A609:E609"/>
    <mergeCell ref="A614:A615"/>
    <mergeCell ref="B614:B615"/>
    <mergeCell ref="C614:C615"/>
    <mergeCell ref="D614:D615"/>
    <mergeCell ref="E614:E615"/>
    <mergeCell ref="A598:D598"/>
    <mergeCell ref="A599:A602"/>
    <mergeCell ref="B599:B602"/>
    <mergeCell ref="A603:D603"/>
    <mergeCell ref="A591:A593"/>
    <mergeCell ref="B591:B593"/>
    <mergeCell ref="A594:D594"/>
    <mergeCell ref="A595:A597"/>
    <mergeCell ref="B595:B597"/>
    <mergeCell ref="A586:D586"/>
    <mergeCell ref="A587:A589"/>
    <mergeCell ref="B587:B589"/>
    <mergeCell ref="A590:D590"/>
    <mergeCell ref="A577:A580"/>
    <mergeCell ref="B577:B580"/>
    <mergeCell ref="A581:D581"/>
    <mergeCell ref="A582:A585"/>
    <mergeCell ref="B582:B585"/>
    <mergeCell ref="A571:D571"/>
    <mergeCell ref="A572:A575"/>
    <mergeCell ref="B572:B575"/>
    <mergeCell ref="A576:D576"/>
    <mergeCell ref="A563:A565"/>
    <mergeCell ref="B563:B565"/>
    <mergeCell ref="A566:D566"/>
    <mergeCell ref="A567:A570"/>
    <mergeCell ref="B567:B570"/>
    <mergeCell ref="A558:D558"/>
    <mergeCell ref="A559:A561"/>
    <mergeCell ref="B559:B561"/>
    <mergeCell ref="A562:D562"/>
    <mergeCell ref="A550:A552"/>
    <mergeCell ref="B550:B552"/>
    <mergeCell ref="A553:D553"/>
    <mergeCell ref="A554:A557"/>
    <mergeCell ref="B554:B557"/>
    <mergeCell ref="A543:D543"/>
    <mergeCell ref="A544:A548"/>
    <mergeCell ref="B544:B548"/>
    <mergeCell ref="A549:D549"/>
    <mergeCell ref="A526:D526"/>
    <mergeCell ref="A528:D528"/>
    <mergeCell ref="A531:E531"/>
    <mergeCell ref="A538:A542"/>
    <mergeCell ref="B538:B542"/>
    <mergeCell ref="A518:D518"/>
    <mergeCell ref="A520:D520"/>
    <mergeCell ref="A521:A525"/>
    <mergeCell ref="B521:B525"/>
    <mergeCell ref="A505:A514"/>
    <mergeCell ref="B505:B514"/>
    <mergeCell ref="A515:D515"/>
    <mergeCell ref="A516:A517"/>
    <mergeCell ref="B516:B517"/>
    <mergeCell ref="A493:D493"/>
    <mergeCell ref="A494:A503"/>
    <mergeCell ref="B494:B503"/>
    <mergeCell ref="A504:D504"/>
    <mergeCell ref="A475:A485"/>
    <mergeCell ref="B475:B485"/>
    <mergeCell ref="A486:D486"/>
    <mergeCell ref="A487:A492"/>
    <mergeCell ref="B487:B492"/>
    <mergeCell ref="A466:D466"/>
    <mergeCell ref="A467:A473"/>
    <mergeCell ref="B467:B473"/>
    <mergeCell ref="A474:D474"/>
    <mergeCell ref="A443:A456"/>
    <mergeCell ref="B443:B456"/>
    <mergeCell ref="A457:D457"/>
    <mergeCell ref="A458:A465"/>
    <mergeCell ref="B458:B465"/>
    <mergeCell ref="A437:D437"/>
    <mergeCell ref="A438:A441"/>
    <mergeCell ref="B438:B441"/>
    <mergeCell ref="A442:D442"/>
    <mergeCell ref="A415:A428"/>
    <mergeCell ref="B415:B428"/>
    <mergeCell ref="A429:D429"/>
    <mergeCell ref="A430:A436"/>
    <mergeCell ref="B430:B436"/>
    <mergeCell ref="A403:D403"/>
    <mergeCell ref="A404:A413"/>
    <mergeCell ref="B404:B413"/>
    <mergeCell ref="A414:D414"/>
    <mergeCell ref="A378:A389"/>
    <mergeCell ref="B378:B389"/>
    <mergeCell ref="A390:D390"/>
    <mergeCell ref="A391:A402"/>
    <mergeCell ref="B391:B402"/>
    <mergeCell ref="A363:D363"/>
    <mergeCell ref="A364:A376"/>
    <mergeCell ref="B364:B376"/>
    <mergeCell ref="A377:D377"/>
    <mergeCell ref="A330:A341"/>
    <mergeCell ref="B330:B341"/>
    <mergeCell ref="A342:D342"/>
    <mergeCell ref="A343:A362"/>
    <mergeCell ref="B343:B362"/>
    <mergeCell ref="A321:D321"/>
    <mergeCell ref="A322:A328"/>
    <mergeCell ref="B322:B328"/>
    <mergeCell ref="A329:D329"/>
    <mergeCell ref="A305:A312"/>
    <mergeCell ref="B305:B312"/>
    <mergeCell ref="A313:D313"/>
    <mergeCell ref="A314:A320"/>
    <mergeCell ref="B314:B320"/>
    <mergeCell ref="A296:D296"/>
    <mergeCell ref="A297:A303"/>
    <mergeCell ref="B297:B303"/>
    <mergeCell ref="A304:D304"/>
    <mergeCell ref="A263:A287"/>
    <mergeCell ref="B263:B287"/>
    <mergeCell ref="A288:D288"/>
    <mergeCell ref="A289:A295"/>
    <mergeCell ref="B289:B295"/>
    <mergeCell ref="A250:D250"/>
    <mergeCell ref="A251:A261"/>
    <mergeCell ref="B251:B261"/>
    <mergeCell ref="A262:D262"/>
    <mergeCell ref="A235:A240"/>
    <mergeCell ref="B235:B240"/>
    <mergeCell ref="A241:D241"/>
    <mergeCell ref="A242:A249"/>
    <mergeCell ref="B242:B249"/>
    <mergeCell ref="E215:E216"/>
    <mergeCell ref="A217:A233"/>
    <mergeCell ref="B217:B233"/>
    <mergeCell ref="A234:D234"/>
    <mergeCell ref="A215:A216"/>
    <mergeCell ref="B215:B216"/>
    <mergeCell ref="C215:C216"/>
    <mergeCell ref="D215:D216"/>
    <mergeCell ref="A203:D203"/>
    <mergeCell ref="A205:D205"/>
    <mergeCell ref="A207:D207"/>
    <mergeCell ref="A210:E210"/>
    <mergeCell ref="E197:E199"/>
    <mergeCell ref="A200:D200"/>
    <mergeCell ref="A201:A202"/>
    <mergeCell ref="B201:B202"/>
    <mergeCell ref="C201:C202"/>
    <mergeCell ref="D201:D202"/>
    <mergeCell ref="E201:E202"/>
    <mergeCell ref="A196:D196"/>
    <mergeCell ref="A197:A199"/>
    <mergeCell ref="B197:B199"/>
    <mergeCell ref="C197:C199"/>
    <mergeCell ref="D197:D199"/>
    <mergeCell ref="E190:E191"/>
    <mergeCell ref="A192:D192"/>
    <mergeCell ref="A193:A195"/>
    <mergeCell ref="B193:B195"/>
    <mergeCell ref="A185:D185"/>
    <mergeCell ref="A187:D187"/>
    <mergeCell ref="A189:D189"/>
    <mergeCell ref="A190:A191"/>
    <mergeCell ref="B190:B191"/>
    <mergeCell ref="C190:C191"/>
    <mergeCell ref="D190:D191"/>
    <mergeCell ref="E182:E184"/>
    <mergeCell ref="A177:A178"/>
    <mergeCell ref="B177:B178"/>
    <mergeCell ref="C177:C178"/>
    <mergeCell ref="A180:D180"/>
    <mergeCell ref="A181:A184"/>
    <mergeCell ref="B181:B184"/>
    <mergeCell ref="C182:C184"/>
    <mergeCell ref="D182:D184"/>
    <mergeCell ref="D177:D178"/>
    <mergeCell ref="E177:E178"/>
    <mergeCell ref="A163:D163"/>
    <mergeCell ref="A165:D165"/>
    <mergeCell ref="A167:D167"/>
    <mergeCell ref="A170:E170"/>
    <mergeCell ref="A175:C175"/>
    <mergeCell ref="D175:D176"/>
    <mergeCell ref="E175:E176"/>
    <mergeCell ref="A176:C176"/>
    <mergeCell ref="A158:D158"/>
    <mergeCell ref="A159:A160"/>
    <mergeCell ref="B159:B160"/>
    <mergeCell ref="A161:D161"/>
    <mergeCell ref="A151:A154"/>
    <mergeCell ref="B151:B154"/>
    <mergeCell ref="A155:D155"/>
    <mergeCell ref="A156:A157"/>
    <mergeCell ref="B156:B157"/>
    <mergeCell ref="A142:D142"/>
    <mergeCell ref="A143:A149"/>
    <mergeCell ref="B143:B149"/>
    <mergeCell ref="A150:D150"/>
    <mergeCell ref="A133:A134"/>
    <mergeCell ref="B133:B134"/>
    <mergeCell ref="A135:D135"/>
    <mergeCell ref="A136:A141"/>
    <mergeCell ref="B136:B141"/>
    <mergeCell ref="A125:A129"/>
    <mergeCell ref="B125:B129"/>
    <mergeCell ref="A130:D130"/>
    <mergeCell ref="A132:D132"/>
    <mergeCell ref="A116:A121"/>
    <mergeCell ref="B116:B121"/>
    <mergeCell ref="A122:D122"/>
    <mergeCell ref="A124:D124"/>
    <mergeCell ref="A109:D109"/>
    <mergeCell ref="A110:A114"/>
    <mergeCell ref="B110:B114"/>
    <mergeCell ref="A115:D115"/>
    <mergeCell ref="A99:A103"/>
    <mergeCell ref="B99:B103"/>
    <mergeCell ref="A104:D104"/>
    <mergeCell ref="A105:A108"/>
    <mergeCell ref="B105:B108"/>
    <mergeCell ref="A86:D86"/>
    <mergeCell ref="A88:D88"/>
    <mergeCell ref="A91:E91"/>
    <mergeCell ref="A96:A98"/>
    <mergeCell ref="B96:B98"/>
    <mergeCell ref="C96:C98"/>
    <mergeCell ref="D96:D98"/>
    <mergeCell ref="E96:E98"/>
    <mergeCell ref="A78:D78"/>
    <mergeCell ref="A80:D80"/>
    <mergeCell ref="A82:D82"/>
    <mergeCell ref="A84:D84"/>
    <mergeCell ref="E70:E71"/>
    <mergeCell ref="A72:D72"/>
    <mergeCell ref="A74:D74"/>
    <mergeCell ref="A76:D76"/>
    <mergeCell ref="A65:D65"/>
    <mergeCell ref="A67:D67"/>
    <mergeCell ref="A69:D69"/>
    <mergeCell ref="A70:A71"/>
    <mergeCell ref="B70:B71"/>
    <mergeCell ref="A57:D57"/>
    <mergeCell ref="A59:D59"/>
    <mergeCell ref="A61:D61"/>
    <mergeCell ref="A63:D63"/>
    <mergeCell ref="A50:D50"/>
    <mergeCell ref="A52:D52"/>
    <mergeCell ref="A54:D54"/>
    <mergeCell ref="A55:A56"/>
    <mergeCell ref="B55:B56"/>
    <mergeCell ref="A45:A46"/>
    <mergeCell ref="B45:B46"/>
    <mergeCell ref="A47:D47"/>
    <mergeCell ref="A48:A49"/>
    <mergeCell ref="B48:B49"/>
    <mergeCell ref="A40:A41"/>
    <mergeCell ref="B40:B41"/>
    <mergeCell ref="A42:D42"/>
    <mergeCell ref="A44:D44"/>
    <mergeCell ref="A33:D33"/>
    <mergeCell ref="A35:D35"/>
    <mergeCell ref="A37:D37"/>
    <mergeCell ref="A39:D39"/>
    <mergeCell ref="A26:D26"/>
    <mergeCell ref="A27:A30"/>
    <mergeCell ref="B27:B30"/>
    <mergeCell ref="A31:D31"/>
    <mergeCell ref="A20:A21"/>
    <mergeCell ref="B20:B21"/>
    <mergeCell ref="A22:D22"/>
    <mergeCell ref="A23:A25"/>
    <mergeCell ref="B23:B25"/>
    <mergeCell ref="E12:E13"/>
    <mergeCell ref="A14:A18"/>
    <mergeCell ref="B14:B18"/>
    <mergeCell ref="A19:D19"/>
    <mergeCell ref="A12:A13"/>
    <mergeCell ref="B12:B13"/>
    <mergeCell ref="C12:C13"/>
    <mergeCell ref="D12:D13"/>
    <mergeCell ref="A1:E1"/>
    <mergeCell ref="A2:E2"/>
    <mergeCell ref="A3:E3"/>
    <mergeCell ref="A6:E6"/>
  </mergeCells>
  <printOptions/>
  <pageMargins left="0.75" right="0.75" top="1" bottom="1" header="0.5" footer="0.5"/>
  <pageSetup horizontalDpi="600" verticalDpi="600" orientation="landscape" scale="43" r:id="rId1"/>
  <rowBreaks count="35" manualBreakCount="35">
    <brk id="65" max="4" man="1"/>
    <brk id="122" max="4" man="1"/>
    <brk id="158" max="4" man="1"/>
    <brk id="192" max="4" man="1"/>
    <brk id="234" max="4" man="1"/>
    <brk id="250" max="4" man="1"/>
    <brk id="296" max="4" man="1"/>
    <brk id="342" max="4" man="1"/>
    <brk id="377" max="4" man="1"/>
    <brk id="429" max="4" man="1"/>
    <brk id="457" max="4" man="1"/>
    <brk id="504" max="4" man="1"/>
    <brk id="566" max="4" man="1"/>
    <brk id="576" max="4" man="1"/>
    <brk id="621" max="4" man="1"/>
    <brk id="658" max="4" man="1"/>
    <brk id="714" max="4" man="1"/>
    <brk id="775" max="4" man="1"/>
    <brk id="834" max="4" man="1"/>
    <brk id="874" max="4" man="1"/>
    <brk id="966" max="4" man="1"/>
    <brk id="1053" max="4" man="1"/>
    <brk id="1093" max="4" man="1"/>
    <brk id="1181" max="4" man="1"/>
    <brk id="1213" max="4" man="1"/>
    <brk id="1305" max="4" man="1"/>
    <brk id="1389" max="4" man="1"/>
    <brk id="1483" max="4" man="1"/>
    <brk id="1524" max="4" man="1"/>
    <brk id="1636" max="4" man="1"/>
    <brk id="1711" max="4" man="1"/>
    <brk id="1795" max="4" man="1"/>
    <brk id="1928" max="4" man="1"/>
    <brk id="1987" max="4" man="1"/>
    <brk id="202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27"/>
  <sheetViews>
    <sheetView tabSelected="1" workbookViewId="0" topLeftCell="A615">
      <selection activeCell="E459" sqref="E459"/>
    </sheetView>
  </sheetViews>
  <sheetFormatPr defaultColWidth="9.140625" defaultRowHeight="12.75"/>
  <cols>
    <col min="1" max="1" width="27.7109375" style="363" bestFit="1" customWidth="1"/>
    <col min="2" max="2" width="33.00390625" style="364" customWidth="1"/>
    <col min="3" max="3" width="27.8515625" style="1" customWidth="1"/>
    <col min="4" max="4" width="32.140625" style="1" customWidth="1"/>
    <col min="5" max="5" width="23.57421875" style="365" customWidth="1"/>
    <col min="6" max="6" width="12.00390625" style="1" customWidth="1"/>
    <col min="7" max="16384" width="9.140625" style="1" customWidth="1"/>
  </cols>
  <sheetData>
    <row r="1" spans="1:5" ht="18.75">
      <c r="A1" s="1620" t="s">
        <v>497</v>
      </c>
      <c r="B1" s="1621"/>
      <c r="C1" s="1621"/>
      <c r="D1" s="1622"/>
      <c r="E1" s="1623"/>
    </row>
    <row r="2" spans="1:5" ht="18.75">
      <c r="A2" s="1624" t="s">
        <v>498</v>
      </c>
      <c r="B2" s="1625"/>
      <c r="C2" s="1625"/>
      <c r="D2" s="1626"/>
      <c r="E2" s="1627"/>
    </row>
    <row r="3" spans="1:5" ht="18.75">
      <c r="A3" s="1624" t="s">
        <v>499</v>
      </c>
      <c r="B3" s="1625"/>
      <c r="C3" s="1625"/>
      <c r="D3" s="1626"/>
      <c r="E3" s="1627"/>
    </row>
    <row r="4" spans="1:5" ht="15.75">
      <c r="A4" s="2"/>
      <c r="B4" s="3"/>
      <c r="C4" s="3"/>
      <c r="D4" s="3"/>
      <c r="E4" s="4"/>
    </row>
    <row r="5" spans="1:5" ht="15.75">
      <c r="A5" s="2"/>
      <c r="B5" s="3"/>
      <c r="C5" s="3"/>
      <c r="D5" s="3"/>
      <c r="E5" s="4"/>
    </row>
    <row r="6" spans="1:5" ht="18.75">
      <c r="A6" s="1628" t="s">
        <v>500</v>
      </c>
      <c r="B6" s="1626"/>
      <c r="C6" s="1626"/>
      <c r="D6" s="1626"/>
      <c r="E6" s="1627"/>
    </row>
    <row r="7" spans="1:5" ht="12.75" customHeight="1" thickBot="1">
      <c r="A7" s="5"/>
      <c r="B7" s="6"/>
      <c r="C7" s="6"/>
      <c r="D7" s="6"/>
      <c r="E7" s="7"/>
    </row>
    <row r="8" spans="1:5" ht="17.25" customHeight="1" thickBot="1">
      <c r="A8" s="8"/>
      <c r="B8" s="3"/>
      <c r="C8" s="9"/>
      <c r="D8" s="10" t="s">
        <v>501</v>
      </c>
      <c r="E8" s="11">
        <v>811329.8</v>
      </c>
    </row>
    <row r="9" spans="1:5" ht="32.25" customHeight="1" thickBot="1">
      <c r="A9" s="8"/>
      <c r="B9" s="3"/>
      <c r="C9" s="9"/>
      <c r="D9" s="12" t="s">
        <v>502</v>
      </c>
      <c r="E9" s="375">
        <v>4660.69</v>
      </c>
    </row>
    <row r="10" spans="1:5" ht="18" customHeight="1" thickBot="1">
      <c r="A10" s="8"/>
      <c r="B10" s="3"/>
      <c r="C10" s="9"/>
      <c r="D10" s="12" t="s">
        <v>503</v>
      </c>
      <c r="E10" s="13">
        <f>E268</f>
        <v>397334.93999999994</v>
      </c>
    </row>
    <row r="11" spans="1:5" ht="15" customHeight="1" thickBot="1">
      <c r="A11" s="14"/>
      <c r="B11" s="15"/>
      <c r="C11" s="16"/>
      <c r="D11" s="16"/>
      <c r="E11" s="17"/>
    </row>
    <row r="12" spans="1:5" ht="15" customHeight="1">
      <c r="A12" s="1193" t="s">
        <v>504</v>
      </c>
      <c r="B12" s="1193" t="s">
        <v>505</v>
      </c>
      <c r="C12" s="1193" t="s">
        <v>506</v>
      </c>
      <c r="D12" s="1209" t="s">
        <v>507</v>
      </c>
      <c r="E12" s="1204" t="s">
        <v>508</v>
      </c>
    </row>
    <row r="13" spans="1:5" ht="25.5" customHeight="1" thickBot="1">
      <c r="A13" s="1194"/>
      <c r="B13" s="1194"/>
      <c r="C13" s="1194"/>
      <c r="D13" s="1192"/>
      <c r="E13" s="1629"/>
    </row>
    <row r="14" spans="1:5" ht="30" customHeight="1" thickBot="1">
      <c r="A14" s="1407" t="s">
        <v>509</v>
      </c>
      <c r="B14" s="1407" t="s">
        <v>510</v>
      </c>
      <c r="C14" s="18" t="s">
        <v>511</v>
      </c>
      <c r="D14" s="19">
        <v>1</v>
      </c>
      <c r="E14" s="20">
        <v>162.84</v>
      </c>
    </row>
    <row r="15" spans="1:5" ht="47.25" customHeight="1" thickBot="1">
      <c r="A15" s="1630"/>
      <c r="B15" s="1630"/>
      <c r="C15" s="21" t="s">
        <v>512</v>
      </c>
      <c r="D15" s="18" t="s">
        <v>513</v>
      </c>
      <c r="E15" s="29">
        <v>11800</v>
      </c>
    </row>
    <row r="16" spans="1:5" ht="22.5" customHeight="1">
      <c r="A16" s="1630"/>
      <c r="B16" s="1630"/>
      <c r="C16" s="22" t="s">
        <v>514</v>
      </c>
      <c r="D16" s="23">
        <v>1</v>
      </c>
      <c r="E16" s="376">
        <v>113.99</v>
      </c>
    </row>
    <row r="17" spans="1:5" ht="15.75">
      <c r="A17" s="1630"/>
      <c r="B17" s="1630"/>
      <c r="C17" s="22" t="s">
        <v>515</v>
      </c>
      <c r="D17" s="23">
        <v>1</v>
      </c>
      <c r="E17" s="376">
        <v>113.99</v>
      </c>
    </row>
    <row r="18" spans="1:5" ht="15.75">
      <c r="A18" s="1630"/>
      <c r="B18" s="1630"/>
      <c r="C18" s="22" t="s">
        <v>516</v>
      </c>
      <c r="D18" s="23">
        <v>1</v>
      </c>
      <c r="E18" s="376">
        <v>154.1</v>
      </c>
    </row>
    <row r="19" spans="1:5" ht="15.75">
      <c r="A19" s="1630"/>
      <c r="B19" s="1630"/>
      <c r="C19" s="22" t="s">
        <v>517</v>
      </c>
      <c r="D19" s="23">
        <v>1</v>
      </c>
      <c r="E19" s="376">
        <v>230.55</v>
      </c>
    </row>
    <row r="20" spans="1:5" ht="30.75" thickBot="1">
      <c r="A20" s="1630"/>
      <c r="B20" s="1630"/>
      <c r="C20" s="24" t="s">
        <v>518</v>
      </c>
      <c r="D20" s="25">
        <v>1</v>
      </c>
      <c r="E20" s="377">
        <v>232.97</v>
      </c>
    </row>
    <row r="21" spans="1:5" ht="16.5" thickBot="1">
      <c r="A21" s="1631"/>
      <c r="B21" s="1631"/>
      <c r="C21" s="26" t="s">
        <v>519</v>
      </c>
      <c r="D21" s="18">
        <v>1</v>
      </c>
      <c r="E21" s="378"/>
    </row>
    <row r="22" spans="1:5" ht="16.5" thickBot="1">
      <c r="A22" s="1475" t="s">
        <v>520</v>
      </c>
      <c r="B22" s="1476"/>
      <c r="C22" s="1476"/>
      <c r="D22" s="1477"/>
      <c r="E22" s="27">
        <f>SUM(E14:E21)</f>
        <v>12808.439999999999</v>
      </c>
    </row>
    <row r="23" spans="1:5" ht="30.75" thickBot="1">
      <c r="A23" s="1425" t="s">
        <v>521</v>
      </c>
      <c r="B23" s="1407" t="s">
        <v>510</v>
      </c>
      <c r="C23" s="21" t="s">
        <v>522</v>
      </c>
      <c r="D23" s="18" t="s">
        <v>523</v>
      </c>
      <c r="E23" s="29">
        <v>45825</v>
      </c>
    </row>
    <row r="24" spans="1:5" ht="30.75" thickBot="1">
      <c r="A24" s="1425"/>
      <c r="B24" s="1427"/>
      <c r="C24" s="30" t="s">
        <v>524</v>
      </c>
      <c r="D24" s="31" t="s">
        <v>523</v>
      </c>
      <c r="E24" s="32">
        <v>26332</v>
      </c>
    </row>
    <row r="25" spans="1:5" ht="16.5" thickBot="1">
      <c r="A25" s="1475" t="s">
        <v>520</v>
      </c>
      <c r="B25" s="1476"/>
      <c r="C25" s="1476"/>
      <c r="D25" s="1477"/>
      <c r="E25" s="27">
        <f>SUM(E23:E24)</f>
        <v>72157</v>
      </c>
    </row>
    <row r="26" spans="1:5" ht="15.75">
      <c r="A26" s="1424" t="s">
        <v>525</v>
      </c>
      <c r="B26" s="1407" t="s">
        <v>510</v>
      </c>
      <c r="C26" s="33" t="s">
        <v>526</v>
      </c>
      <c r="D26" s="19">
        <v>1</v>
      </c>
      <c r="E26" s="34">
        <v>117.12</v>
      </c>
    </row>
    <row r="27" spans="1:5" ht="15.75">
      <c r="A27" s="1425"/>
      <c r="B27" s="1408"/>
      <c r="C27" s="22" t="s">
        <v>527</v>
      </c>
      <c r="D27" s="23">
        <v>1</v>
      </c>
      <c r="E27" s="35">
        <v>113.99</v>
      </c>
    </row>
    <row r="28" spans="1:5" ht="16.5" thickBot="1">
      <c r="A28" s="1425"/>
      <c r="B28" s="1408"/>
      <c r="C28" s="24" t="s">
        <v>516</v>
      </c>
      <c r="D28" s="25">
        <v>1</v>
      </c>
      <c r="E28" s="36">
        <v>154.1</v>
      </c>
    </row>
    <row r="29" spans="1:5" ht="30.75" thickBot="1">
      <c r="A29" s="1425"/>
      <c r="B29" s="1408"/>
      <c r="C29" s="21" t="s">
        <v>528</v>
      </c>
      <c r="D29" s="18">
        <v>1</v>
      </c>
      <c r="E29" s="29">
        <v>153.64</v>
      </c>
    </row>
    <row r="30" spans="1:5" ht="16.5" thickBot="1">
      <c r="A30" s="1425"/>
      <c r="B30" s="1408"/>
      <c r="C30" s="30" t="s">
        <v>529</v>
      </c>
      <c r="D30" s="37">
        <v>1</v>
      </c>
      <c r="E30" s="38">
        <v>271.95</v>
      </c>
    </row>
    <row r="31" spans="1:5" ht="16.5" thickBot="1">
      <c r="A31" s="1632"/>
      <c r="B31" s="1427"/>
      <c r="C31" s="21" t="s">
        <v>530</v>
      </c>
      <c r="D31" s="18" t="s">
        <v>531</v>
      </c>
      <c r="E31" s="29">
        <v>10500</v>
      </c>
    </row>
    <row r="32" spans="1:5" ht="16.5" thickBot="1">
      <c r="A32" s="1475" t="s">
        <v>520</v>
      </c>
      <c r="B32" s="1476"/>
      <c r="C32" s="1476"/>
      <c r="D32" s="1477"/>
      <c r="E32" s="27">
        <f>SUM(E26:E31)</f>
        <v>11310.8</v>
      </c>
    </row>
    <row r="33" spans="1:5" ht="30.75" thickBot="1">
      <c r="A33" s="1425" t="s">
        <v>532</v>
      </c>
      <c r="B33" s="1407" t="s">
        <v>510</v>
      </c>
      <c r="C33" s="18" t="s">
        <v>533</v>
      </c>
      <c r="D33" s="26" t="s">
        <v>531</v>
      </c>
      <c r="E33" s="29">
        <v>12000</v>
      </c>
    </row>
    <row r="34" spans="1:5" ht="30.75" thickBot="1">
      <c r="A34" s="1425"/>
      <c r="B34" s="1427"/>
      <c r="C34" s="31" t="s">
        <v>534</v>
      </c>
      <c r="D34" s="30" t="s">
        <v>531</v>
      </c>
      <c r="E34" s="32">
        <v>12000</v>
      </c>
    </row>
    <row r="35" spans="1:6" ht="16.5" thickBot="1">
      <c r="A35" s="1475" t="s">
        <v>520</v>
      </c>
      <c r="B35" s="1476"/>
      <c r="C35" s="1476"/>
      <c r="D35" s="1477"/>
      <c r="E35" s="27">
        <f>SUM(E33:E34)</f>
        <v>24000</v>
      </c>
      <c r="F35" s="39"/>
    </row>
    <row r="36" spans="1:6" ht="30.75" thickBot="1">
      <c r="A36" s="40" t="s">
        <v>535</v>
      </c>
      <c r="B36" s="41" t="s">
        <v>510</v>
      </c>
      <c r="C36" s="18" t="s">
        <v>536</v>
      </c>
      <c r="D36" s="42" t="s">
        <v>537</v>
      </c>
      <c r="E36" s="43">
        <v>5000</v>
      </c>
      <c r="F36" s="44"/>
    </row>
    <row r="37" spans="1:5" ht="16.5" thickBot="1">
      <c r="A37" s="1475" t="s">
        <v>520</v>
      </c>
      <c r="B37" s="1476"/>
      <c r="C37" s="1476"/>
      <c r="D37" s="1477"/>
      <c r="E37" s="27">
        <f>SUM(E36)</f>
        <v>5000</v>
      </c>
    </row>
    <row r="38" spans="1:5" ht="16.5" thickBot="1">
      <c r="A38" s="45" t="s">
        <v>538</v>
      </c>
      <c r="B38" s="46" t="s">
        <v>510</v>
      </c>
      <c r="C38" s="26" t="s">
        <v>539</v>
      </c>
      <c r="D38" s="18" t="s">
        <v>531</v>
      </c>
      <c r="E38" s="29">
        <v>16647</v>
      </c>
    </row>
    <row r="39" spans="1:5" ht="16.5" thickBot="1">
      <c r="A39" s="1475" t="s">
        <v>520</v>
      </c>
      <c r="B39" s="1476"/>
      <c r="C39" s="1476"/>
      <c r="D39" s="1477"/>
      <c r="E39" s="27">
        <f>SUM(E38)</f>
        <v>16647</v>
      </c>
    </row>
    <row r="40" spans="1:5" ht="30.75" thickBot="1">
      <c r="A40" s="1633" t="s">
        <v>540</v>
      </c>
      <c r="B40" s="1635" t="s">
        <v>541</v>
      </c>
      <c r="C40" s="21" t="s">
        <v>542</v>
      </c>
      <c r="D40" s="47"/>
      <c r="E40" s="29">
        <v>6000</v>
      </c>
    </row>
    <row r="41" spans="1:5" ht="16.5" thickBot="1">
      <c r="A41" s="1634"/>
      <c r="B41" s="1636"/>
      <c r="C41" s="48" t="s">
        <v>543</v>
      </c>
      <c r="D41" s="49"/>
      <c r="E41" s="29">
        <v>20900</v>
      </c>
    </row>
    <row r="42" spans="1:5" ht="30.75" thickBot="1">
      <c r="A42" s="1634"/>
      <c r="B42" s="1636"/>
      <c r="C42" s="48" t="s">
        <v>511</v>
      </c>
      <c r="D42" s="50">
        <v>1</v>
      </c>
      <c r="E42" s="29">
        <v>162.84</v>
      </c>
    </row>
    <row r="43" spans="1:5" ht="15.75">
      <c r="A43" s="1634"/>
      <c r="B43" s="1636"/>
      <c r="C43" s="51" t="s">
        <v>516</v>
      </c>
      <c r="D43" s="52">
        <v>1</v>
      </c>
      <c r="E43" s="53">
        <v>154.1</v>
      </c>
    </row>
    <row r="44" spans="1:6" ht="15.75">
      <c r="A44" s="1634"/>
      <c r="B44" s="1636"/>
      <c r="C44" s="54" t="s">
        <v>544</v>
      </c>
      <c r="D44" s="55">
        <v>1</v>
      </c>
      <c r="E44" s="36">
        <v>170.2</v>
      </c>
      <c r="F44" s="39"/>
    </row>
    <row r="45" spans="1:6" ht="15.75">
      <c r="A45" s="1634"/>
      <c r="B45" s="1636"/>
      <c r="C45" s="54" t="s">
        <v>545</v>
      </c>
      <c r="D45" s="55">
        <v>1</v>
      </c>
      <c r="E45" s="36">
        <v>160.08</v>
      </c>
      <c r="F45" s="39"/>
    </row>
    <row r="46" spans="1:6" ht="16.5" thickBot="1">
      <c r="A46" s="1634"/>
      <c r="B46" s="1637"/>
      <c r="C46" s="54" t="s">
        <v>529</v>
      </c>
      <c r="D46" s="56">
        <v>1</v>
      </c>
      <c r="E46" s="57">
        <v>271.95</v>
      </c>
      <c r="F46" s="1638"/>
    </row>
    <row r="47" spans="1:6" ht="16.5" thickBot="1">
      <c r="A47" s="1475" t="s">
        <v>520</v>
      </c>
      <c r="B47" s="1476"/>
      <c r="C47" s="1476"/>
      <c r="D47" s="1477"/>
      <c r="E47" s="27">
        <f>SUM(E40:E46)</f>
        <v>27819.170000000002</v>
      </c>
      <c r="F47" s="1638"/>
    </row>
    <row r="48" spans="1:6" ht="30.75" customHeight="1">
      <c r="A48" s="1424" t="s">
        <v>546</v>
      </c>
      <c r="B48" s="1407" t="s">
        <v>541</v>
      </c>
      <c r="C48" s="19" t="s">
        <v>547</v>
      </c>
      <c r="D48" s="33">
        <v>1</v>
      </c>
      <c r="E48" s="20">
        <v>170.2</v>
      </c>
      <c r="F48" s="1638"/>
    </row>
    <row r="49" spans="1:6" ht="30">
      <c r="A49" s="1425"/>
      <c r="B49" s="1408"/>
      <c r="C49" s="23" t="s">
        <v>548</v>
      </c>
      <c r="D49" s="22">
        <v>1</v>
      </c>
      <c r="E49" s="58">
        <v>117.12</v>
      </c>
      <c r="F49" s="1638"/>
    </row>
    <row r="50" spans="1:6" ht="15" customHeight="1">
      <c r="A50" s="1425"/>
      <c r="B50" s="1408"/>
      <c r="C50" s="23" t="s">
        <v>549</v>
      </c>
      <c r="D50" s="22">
        <v>1</v>
      </c>
      <c r="E50" s="58">
        <v>222.18</v>
      </c>
      <c r="F50" s="1638"/>
    </row>
    <row r="51" spans="1:6" ht="15.75" customHeight="1">
      <c r="A51" s="1425"/>
      <c r="B51" s="1408"/>
      <c r="C51" s="23" t="s">
        <v>514</v>
      </c>
      <c r="D51" s="22">
        <v>1</v>
      </c>
      <c r="E51" s="58">
        <v>113.99</v>
      </c>
      <c r="F51" s="1638"/>
    </row>
    <row r="52" spans="1:6" ht="15.75">
      <c r="A52" s="1425"/>
      <c r="B52" s="1408"/>
      <c r="C52" s="23" t="s">
        <v>527</v>
      </c>
      <c r="D52" s="22">
        <v>1</v>
      </c>
      <c r="E52" s="58">
        <v>113.99</v>
      </c>
      <c r="F52" s="1638"/>
    </row>
    <row r="53" spans="1:6" ht="15.75">
      <c r="A53" s="1425"/>
      <c r="B53" s="1408"/>
      <c r="C53" s="23" t="s">
        <v>516</v>
      </c>
      <c r="D53" s="22">
        <v>1</v>
      </c>
      <c r="E53" s="58">
        <v>154.1</v>
      </c>
      <c r="F53" s="1638"/>
    </row>
    <row r="54" spans="1:6" ht="15.75">
      <c r="A54" s="1425"/>
      <c r="B54" s="1408"/>
      <c r="C54" s="23" t="s">
        <v>517</v>
      </c>
      <c r="D54" s="22">
        <v>1</v>
      </c>
      <c r="E54" s="58">
        <v>230.55</v>
      </c>
      <c r="F54" s="1638"/>
    </row>
    <row r="55" spans="1:6" ht="15.75">
      <c r="A55" s="1425"/>
      <c r="B55" s="1408"/>
      <c r="C55" s="23" t="s">
        <v>550</v>
      </c>
      <c r="D55" s="22">
        <v>1</v>
      </c>
      <c r="E55" s="58">
        <v>237.45</v>
      </c>
      <c r="F55" s="1638"/>
    </row>
    <row r="56" spans="1:5" ht="30">
      <c r="A56" s="1425"/>
      <c r="B56" s="1408"/>
      <c r="C56" s="23" t="s">
        <v>551</v>
      </c>
      <c r="D56" s="22">
        <v>1</v>
      </c>
      <c r="E56" s="58">
        <v>222.47</v>
      </c>
    </row>
    <row r="57" spans="1:5" ht="30.75" thickBot="1">
      <c r="A57" s="1632"/>
      <c r="B57" s="1427"/>
      <c r="C57" s="59" t="s">
        <v>552</v>
      </c>
      <c r="D57" s="60" t="s">
        <v>553</v>
      </c>
      <c r="E57" s="61">
        <v>30564</v>
      </c>
    </row>
    <row r="58" spans="1:5" ht="15" customHeight="1" thickBot="1">
      <c r="A58" s="1475" t="s">
        <v>520</v>
      </c>
      <c r="B58" s="1476"/>
      <c r="C58" s="1476"/>
      <c r="D58" s="1477"/>
      <c r="E58" s="27">
        <f>SUM(E48:E57)</f>
        <v>32146.05</v>
      </c>
    </row>
    <row r="59" spans="1:5" ht="18.75" customHeight="1" thickBot="1">
      <c r="A59" s="28" t="s">
        <v>554</v>
      </c>
      <c r="B59" s="46" t="s">
        <v>510</v>
      </c>
      <c r="C59" s="30" t="s">
        <v>552</v>
      </c>
      <c r="D59" s="18"/>
      <c r="E59" s="62">
        <v>32643</v>
      </c>
    </row>
    <row r="60" spans="1:5" ht="16.5" thickBot="1">
      <c r="A60" s="1475" t="s">
        <v>520</v>
      </c>
      <c r="B60" s="1476"/>
      <c r="C60" s="1476"/>
      <c r="D60" s="1477"/>
      <c r="E60" s="27">
        <f>SUM(E59)</f>
        <v>32643</v>
      </c>
    </row>
    <row r="61" spans="1:5" ht="30">
      <c r="A61" s="1424" t="s">
        <v>555</v>
      </c>
      <c r="B61" s="1407" t="s">
        <v>541</v>
      </c>
      <c r="C61" s="19" t="s">
        <v>547</v>
      </c>
      <c r="D61" s="33">
        <v>1</v>
      </c>
      <c r="E61" s="34">
        <v>170.2</v>
      </c>
    </row>
    <row r="62" spans="1:5" ht="30">
      <c r="A62" s="1425"/>
      <c r="B62" s="1408"/>
      <c r="C62" s="23" t="s">
        <v>548</v>
      </c>
      <c r="D62" s="22">
        <v>1</v>
      </c>
      <c r="E62" s="35">
        <v>117.12</v>
      </c>
    </row>
    <row r="63" spans="1:5" ht="30">
      <c r="A63" s="1425"/>
      <c r="B63" s="1408"/>
      <c r="C63" s="23" t="s">
        <v>549</v>
      </c>
      <c r="D63" s="22">
        <v>1</v>
      </c>
      <c r="E63" s="35">
        <v>222.18</v>
      </c>
    </row>
    <row r="64" spans="1:5" ht="15.75">
      <c r="A64" s="1425"/>
      <c r="B64" s="1408"/>
      <c r="C64" s="23" t="s">
        <v>514</v>
      </c>
      <c r="D64" s="22">
        <v>1</v>
      </c>
      <c r="E64" s="35">
        <v>113.99</v>
      </c>
    </row>
    <row r="65" spans="1:5" ht="15.75">
      <c r="A65" s="1425"/>
      <c r="B65" s="1408"/>
      <c r="C65" s="23" t="s">
        <v>527</v>
      </c>
      <c r="D65" s="22">
        <v>1</v>
      </c>
      <c r="E65" s="35">
        <v>113.99</v>
      </c>
    </row>
    <row r="66" spans="1:5" ht="15.75">
      <c r="A66" s="1425"/>
      <c r="B66" s="1408"/>
      <c r="C66" s="23" t="s">
        <v>516</v>
      </c>
      <c r="D66" s="22">
        <v>1</v>
      </c>
      <c r="E66" s="35">
        <v>154.1</v>
      </c>
    </row>
    <row r="67" spans="1:5" ht="15.75">
      <c r="A67" s="1425"/>
      <c r="B67" s="1408"/>
      <c r="C67" s="23" t="s">
        <v>517</v>
      </c>
      <c r="D67" s="22">
        <v>1</v>
      </c>
      <c r="E67" s="35">
        <v>230.55</v>
      </c>
    </row>
    <row r="68" spans="1:5" ht="33" customHeight="1">
      <c r="A68" s="1425"/>
      <c r="B68" s="1408"/>
      <c r="C68" s="23" t="s">
        <v>550</v>
      </c>
      <c r="D68" s="22">
        <v>1</v>
      </c>
      <c r="E68" s="35">
        <v>237.45</v>
      </c>
    </row>
    <row r="69" spans="1:5" ht="30.75" thickBot="1">
      <c r="A69" s="1425"/>
      <c r="B69" s="1408"/>
      <c r="C69" s="25" t="s">
        <v>551</v>
      </c>
      <c r="D69" s="24">
        <v>1</v>
      </c>
      <c r="E69" s="36">
        <v>222.47</v>
      </c>
    </row>
    <row r="70" spans="1:6" ht="30.75" thickBot="1">
      <c r="A70" s="1425"/>
      <c r="B70" s="1408"/>
      <c r="C70" s="18" t="s">
        <v>552</v>
      </c>
      <c r="D70" s="26"/>
      <c r="E70" s="29">
        <v>23796</v>
      </c>
      <c r="F70" s="39"/>
    </row>
    <row r="71" spans="1:6" ht="30.75" thickBot="1">
      <c r="A71" s="1632"/>
      <c r="B71" s="1427"/>
      <c r="C71" s="31" t="s">
        <v>556</v>
      </c>
      <c r="D71" s="63" t="s">
        <v>557</v>
      </c>
      <c r="E71" s="29"/>
      <c r="F71" s="39"/>
    </row>
    <row r="72" spans="1:6" ht="16.5" thickBot="1">
      <c r="A72" s="1475" t="s">
        <v>520</v>
      </c>
      <c r="B72" s="1476"/>
      <c r="C72" s="1476"/>
      <c r="D72" s="1477"/>
      <c r="E72" s="27">
        <f>SUM(E61:E71)</f>
        <v>25378.05</v>
      </c>
      <c r="F72" s="1638"/>
    </row>
    <row r="73" spans="1:6" ht="30.75" thickBot="1">
      <c r="A73" s="64" t="s">
        <v>558</v>
      </c>
      <c r="B73" s="65" t="s">
        <v>510</v>
      </c>
      <c r="C73" s="18" t="s">
        <v>552</v>
      </c>
      <c r="D73" s="30"/>
      <c r="E73" s="29">
        <v>540</v>
      </c>
      <c r="F73" s="1638"/>
    </row>
    <row r="74" spans="1:6" ht="15.75" customHeight="1" thickBot="1">
      <c r="A74" s="1475" t="s">
        <v>520</v>
      </c>
      <c r="B74" s="1476"/>
      <c r="C74" s="1476"/>
      <c r="D74" s="1477"/>
      <c r="E74" s="27">
        <f>SUM(E73)</f>
        <v>540</v>
      </c>
      <c r="F74" s="1638"/>
    </row>
    <row r="75" spans="1:6" ht="31.5" customHeight="1">
      <c r="A75" s="1424" t="s">
        <v>559</v>
      </c>
      <c r="B75" s="1407" t="s">
        <v>510</v>
      </c>
      <c r="C75" s="19" t="s">
        <v>516</v>
      </c>
      <c r="D75" s="19">
        <v>1</v>
      </c>
      <c r="E75" s="20">
        <v>154.1</v>
      </c>
      <c r="F75" s="1638"/>
    </row>
    <row r="76" spans="1:6" ht="33.75" customHeight="1">
      <c r="A76" s="1425"/>
      <c r="B76" s="1408"/>
      <c r="C76" s="23" t="s">
        <v>529</v>
      </c>
      <c r="D76" s="23">
        <v>1</v>
      </c>
      <c r="E76" s="58">
        <v>271.95</v>
      </c>
      <c r="F76" s="1638"/>
    </row>
    <row r="77" spans="1:6" ht="15.75">
      <c r="A77" s="1425"/>
      <c r="B77" s="1408"/>
      <c r="C77" s="23" t="s">
        <v>545</v>
      </c>
      <c r="D77" s="23">
        <v>1</v>
      </c>
      <c r="E77" s="58">
        <v>160.08</v>
      </c>
      <c r="F77" s="39"/>
    </row>
    <row r="78" spans="1:5" ht="15.75">
      <c r="A78" s="1425"/>
      <c r="B78" s="1408"/>
      <c r="C78" s="23" t="s">
        <v>544</v>
      </c>
      <c r="D78" s="23">
        <v>1</v>
      </c>
      <c r="E78" s="58">
        <v>170.2</v>
      </c>
    </row>
    <row r="79" spans="1:5" ht="30.75" thickBot="1">
      <c r="A79" s="1632"/>
      <c r="B79" s="1427"/>
      <c r="C79" s="59" t="s">
        <v>552</v>
      </c>
      <c r="D79" s="59" t="s">
        <v>560</v>
      </c>
      <c r="E79" s="61">
        <v>540</v>
      </c>
    </row>
    <row r="80" spans="1:5" ht="16.5" thickBot="1">
      <c r="A80" s="1475" t="s">
        <v>520</v>
      </c>
      <c r="B80" s="1476"/>
      <c r="C80" s="1476"/>
      <c r="D80" s="1477"/>
      <c r="E80" s="27">
        <f>SUM(E75:E79)</f>
        <v>1296.33</v>
      </c>
    </row>
    <row r="81" spans="1:5" ht="16.5" thickBot="1">
      <c r="A81" s="1635" t="s">
        <v>561</v>
      </c>
      <c r="B81" s="1639" t="s">
        <v>510</v>
      </c>
      <c r="C81" s="66" t="s">
        <v>562</v>
      </c>
      <c r="D81" s="67" t="s">
        <v>513</v>
      </c>
      <c r="E81" s="29">
        <v>18000</v>
      </c>
    </row>
    <row r="82" spans="1:5" ht="16.5" thickBot="1">
      <c r="A82" s="1637"/>
      <c r="B82" s="1639"/>
      <c r="C82" s="43" t="s">
        <v>563</v>
      </c>
      <c r="D82" s="51" t="s">
        <v>564</v>
      </c>
      <c r="E82" s="32"/>
    </row>
    <row r="83" spans="1:5" ht="16.5" thickBot="1">
      <c r="A83" s="1475" t="s">
        <v>520</v>
      </c>
      <c r="B83" s="1476"/>
      <c r="C83" s="1476"/>
      <c r="D83" s="1477"/>
      <c r="E83" s="27">
        <f>SUM(E81:E82)</f>
        <v>18000</v>
      </c>
    </row>
    <row r="84" spans="1:5" ht="30.75" thickBot="1">
      <c r="A84" s="1640" t="s">
        <v>565</v>
      </c>
      <c r="B84" s="1643" t="s">
        <v>510</v>
      </c>
      <c r="C84" s="48" t="s">
        <v>511</v>
      </c>
      <c r="D84" s="68">
        <v>1</v>
      </c>
      <c r="E84" s="29">
        <v>162.84</v>
      </c>
    </row>
    <row r="85" spans="1:5" ht="15.75">
      <c r="A85" s="1641"/>
      <c r="B85" s="1644"/>
      <c r="C85" s="69" t="s">
        <v>566</v>
      </c>
      <c r="D85" s="70">
        <v>1</v>
      </c>
      <c r="E85" s="71">
        <v>165.14</v>
      </c>
    </row>
    <row r="86" spans="1:5" ht="30">
      <c r="A86" s="1641"/>
      <c r="B86" s="1644"/>
      <c r="C86" s="72" t="s">
        <v>518</v>
      </c>
      <c r="D86" s="73">
        <v>1</v>
      </c>
      <c r="E86" s="35">
        <v>232.97</v>
      </c>
    </row>
    <row r="87" spans="1:5" ht="16.5" thickBot="1">
      <c r="A87" s="1641"/>
      <c r="B87" s="1644"/>
      <c r="C87" s="54" t="s">
        <v>529</v>
      </c>
      <c r="D87" s="74">
        <v>1</v>
      </c>
      <c r="E87" s="36">
        <v>271.95</v>
      </c>
    </row>
    <row r="88" spans="1:5" ht="30.75" thickBot="1">
      <c r="A88" s="1642"/>
      <c r="B88" s="1645"/>
      <c r="C88" s="48" t="s">
        <v>567</v>
      </c>
      <c r="D88" s="68"/>
      <c r="E88" s="75">
        <v>18000</v>
      </c>
    </row>
    <row r="89" spans="1:5" ht="16.5" thickBot="1">
      <c r="A89" s="1475" t="s">
        <v>520</v>
      </c>
      <c r="B89" s="1476"/>
      <c r="C89" s="1476"/>
      <c r="D89" s="1477"/>
      <c r="E89" s="27">
        <f>SUM(E84:E88)</f>
        <v>18832.9</v>
      </c>
    </row>
    <row r="90" spans="1:5" ht="30">
      <c r="A90" s="1646" t="s">
        <v>568</v>
      </c>
      <c r="B90" s="1405" t="s">
        <v>510</v>
      </c>
      <c r="C90" s="76" t="s">
        <v>569</v>
      </c>
      <c r="D90" s="77">
        <v>1</v>
      </c>
      <c r="E90" s="78">
        <v>170.2</v>
      </c>
    </row>
    <row r="91" spans="1:5" ht="15.75">
      <c r="A91" s="1647"/>
      <c r="B91" s="1406"/>
      <c r="C91" s="79" t="s">
        <v>570</v>
      </c>
      <c r="D91" s="73">
        <v>1</v>
      </c>
      <c r="E91" s="80">
        <v>117.12</v>
      </c>
    </row>
    <row r="92" spans="1:5" ht="15" customHeight="1">
      <c r="A92" s="1647"/>
      <c r="B92" s="1406"/>
      <c r="C92" s="79" t="s">
        <v>514</v>
      </c>
      <c r="D92" s="73">
        <v>1</v>
      </c>
      <c r="E92" s="80">
        <v>113.99</v>
      </c>
    </row>
    <row r="93" spans="1:5" ht="15.75">
      <c r="A93" s="1647"/>
      <c r="B93" s="1406"/>
      <c r="C93" s="79" t="s">
        <v>571</v>
      </c>
      <c r="D93" s="73">
        <v>1</v>
      </c>
      <c r="E93" s="80">
        <v>230.55</v>
      </c>
    </row>
    <row r="94" spans="1:5" ht="30">
      <c r="A94" s="1647"/>
      <c r="B94" s="1406"/>
      <c r="C94" s="72" t="s">
        <v>528</v>
      </c>
      <c r="D94" s="73">
        <v>1</v>
      </c>
      <c r="E94" s="80">
        <v>153.64</v>
      </c>
    </row>
    <row r="95" spans="1:5" ht="30">
      <c r="A95" s="1647"/>
      <c r="B95" s="1406"/>
      <c r="C95" s="72" t="s">
        <v>551</v>
      </c>
      <c r="D95" s="73">
        <v>1</v>
      </c>
      <c r="E95" s="80">
        <v>222.47</v>
      </c>
    </row>
    <row r="96" spans="1:5" ht="15.75">
      <c r="A96" s="1647"/>
      <c r="B96" s="1406"/>
      <c r="C96" s="72" t="s">
        <v>529</v>
      </c>
      <c r="D96" s="73">
        <v>1</v>
      </c>
      <c r="E96" s="80">
        <v>271.95</v>
      </c>
    </row>
    <row r="97" spans="1:5" ht="16.5" thickBot="1">
      <c r="A97" s="1647"/>
      <c r="B97" s="1406"/>
      <c r="C97" s="81" t="s">
        <v>572</v>
      </c>
      <c r="D97" s="74">
        <v>1</v>
      </c>
      <c r="E97" s="82">
        <v>160.08</v>
      </c>
    </row>
    <row r="98" spans="1:5" ht="16.5" thickBot="1">
      <c r="A98" s="1648"/>
      <c r="B98" s="1426"/>
      <c r="C98" s="83" t="s">
        <v>563</v>
      </c>
      <c r="D98" s="84" t="s">
        <v>564</v>
      </c>
      <c r="E98" s="75"/>
    </row>
    <row r="99" spans="1:5" ht="16.5" thickBot="1">
      <c r="A99" s="1475" t="s">
        <v>520</v>
      </c>
      <c r="B99" s="1476"/>
      <c r="C99" s="1476"/>
      <c r="D99" s="1477"/>
      <c r="E99" s="27">
        <f>SUM(E90:E98)</f>
        <v>1440</v>
      </c>
    </row>
    <row r="100" spans="1:5" ht="30.75" thickBot="1">
      <c r="A100" s="46" t="s">
        <v>573</v>
      </c>
      <c r="B100" s="85" t="s">
        <v>510</v>
      </c>
      <c r="C100" s="18" t="s">
        <v>574</v>
      </c>
      <c r="D100" s="18" t="s">
        <v>531</v>
      </c>
      <c r="E100" s="29">
        <v>6300</v>
      </c>
    </row>
    <row r="101" spans="1:5" ht="16.5" thickBot="1">
      <c r="A101" s="1475" t="s">
        <v>520</v>
      </c>
      <c r="B101" s="1476"/>
      <c r="C101" s="1476"/>
      <c r="D101" s="1477"/>
      <c r="E101" s="27">
        <f>SUM(E100)</f>
        <v>6300</v>
      </c>
    </row>
    <row r="102" spans="1:5" ht="15.75">
      <c r="A102" s="1424" t="s">
        <v>575</v>
      </c>
      <c r="B102" s="1407" t="s">
        <v>510</v>
      </c>
      <c r="C102" s="33" t="s">
        <v>527</v>
      </c>
      <c r="D102" s="19">
        <v>1</v>
      </c>
      <c r="E102" s="34">
        <v>113.99</v>
      </c>
    </row>
    <row r="103" spans="1:5" ht="30">
      <c r="A103" s="1425"/>
      <c r="B103" s="1408"/>
      <c r="C103" s="22" t="s">
        <v>549</v>
      </c>
      <c r="D103" s="23">
        <v>1</v>
      </c>
      <c r="E103" s="35">
        <v>153.64</v>
      </c>
    </row>
    <row r="104" spans="1:5" ht="15.75">
      <c r="A104" s="1425"/>
      <c r="B104" s="1408"/>
      <c r="C104" s="22" t="s">
        <v>576</v>
      </c>
      <c r="D104" s="23">
        <v>1</v>
      </c>
      <c r="E104" s="35">
        <v>237.45</v>
      </c>
    </row>
    <row r="105" spans="1:5" ht="15.75">
      <c r="A105" s="1425"/>
      <c r="B105" s="1408"/>
      <c r="C105" s="22" t="s">
        <v>529</v>
      </c>
      <c r="D105" s="23">
        <v>1</v>
      </c>
      <c r="E105" s="35">
        <v>271.95</v>
      </c>
    </row>
    <row r="106" spans="1:5" ht="15.75">
      <c r="A106" s="1425"/>
      <c r="B106" s="1408"/>
      <c r="C106" s="22" t="s">
        <v>577</v>
      </c>
      <c r="D106" s="23">
        <v>1</v>
      </c>
      <c r="E106" s="35">
        <v>166.52</v>
      </c>
    </row>
    <row r="107" spans="1:5" ht="16.5" thickBot="1">
      <c r="A107" s="1425"/>
      <c r="B107" s="1408"/>
      <c r="C107" s="24" t="s">
        <v>516</v>
      </c>
      <c r="D107" s="25">
        <v>1</v>
      </c>
      <c r="E107" s="36">
        <v>154.1</v>
      </c>
    </row>
    <row r="108" spans="1:5" ht="16.5" thickBot="1">
      <c r="A108" s="1425"/>
      <c r="B108" s="1427"/>
      <c r="C108" s="26" t="s">
        <v>578</v>
      </c>
      <c r="D108" s="18">
        <v>1</v>
      </c>
      <c r="E108" s="29">
        <v>28179</v>
      </c>
    </row>
    <row r="109" spans="1:5" ht="16.5" thickBot="1">
      <c r="A109" s="1475" t="s">
        <v>520</v>
      </c>
      <c r="B109" s="1476"/>
      <c r="C109" s="1476"/>
      <c r="D109" s="1477"/>
      <c r="E109" s="27">
        <f>SUM(E102:E108)</f>
        <v>29276.65</v>
      </c>
    </row>
    <row r="110" spans="1:5" ht="15.75">
      <c r="A110" s="1424" t="s">
        <v>579</v>
      </c>
      <c r="B110" s="1407" t="s">
        <v>510</v>
      </c>
      <c r="C110" s="19" t="s">
        <v>527</v>
      </c>
      <c r="D110" s="33">
        <v>1</v>
      </c>
      <c r="E110" s="34">
        <v>113.99</v>
      </c>
    </row>
    <row r="111" spans="1:5" ht="15.75">
      <c r="A111" s="1425"/>
      <c r="B111" s="1408"/>
      <c r="C111" s="23" t="s">
        <v>516</v>
      </c>
      <c r="D111" s="22">
        <v>1</v>
      </c>
      <c r="E111" s="35">
        <v>154.1</v>
      </c>
    </row>
    <row r="112" spans="1:5" ht="30">
      <c r="A112" s="1425"/>
      <c r="B112" s="1408"/>
      <c r="C112" s="23" t="s">
        <v>528</v>
      </c>
      <c r="D112" s="22">
        <v>1</v>
      </c>
      <c r="E112" s="35">
        <v>153.64</v>
      </c>
    </row>
    <row r="113" spans="1:5" ht="15.75">
      <c r="A113" s="1425"/>
      <c r="B113" s="1408"/>
      <c r="C113" s="23" t="s">
        <v>529</v>
      </c>
      <c r="D113" s="22">
        <v>1</v>
      </c>
      <c r="E113" s="35">
        <v>271.95</v>
      </c>
    </row>
    <row r="114" spans="1:5" ht="16.5" thickBot="1">
      <c r="A114" s="1425"/>
      <c r="B114" s="1408"/>
      <c r="C114" s="25" t="s">
        <v>545</v>
      </c>
      <c r="D114" s="24">
        <v>1</v>
      </c>
      <c r="E114" s="36">
        <v>160.08</v>
      </c>
    </row>
    <row r="115" spans="1:5" ht="16.5" thickBot="1">
      <c r="A115" s="1632"/>
      <c r="B115" s="1427"/>
      <c r="C115" s="18" t="s">
        <v>580</v>
      </c>
      <c r="D115" s="26" t="s">
        <v>581</v>
      </c>
      <c r="E115" s="29">
        <v>30700</v>
      </c>
    </row>
    <row r="116" spans="1:5" ht="16.5" thickBot="1">
      <c r="A116" s="1475" t="s">
        <v>520</v>
      </c>
      <c r="B116" s="1476"/>
      <c r="C116" s="1476"/>
      <c r="D116" s="1477"/>
      <c r="E116" s="27">
        <f>SUM(E110:E115)</f>
        <v>31553.76</v>
      </c>
    </row>
    <row r="117" spans="1:5" ht="15.75">
      <c r="A117" s="1425" t="s">
        <v>582</v>
      </c>
      <c r="B117" s="1407" t="s">
        <v>583</v>
      </c>
      <c r="C117" s="86" t="s">
        <v>515</v>
      </c>
      <c r="D117" s="19">
        <v>1</v>
      </c>
      <c r="E117" s="34">
        <v>113.99</v>
      </c>
    </row>
    <row r="118" spans="1:5" ht="15.75">
      <c r="A118" s="1425"/>
      <c r="B118" s="1408"/>
      <c r="C118" s="22" t="s">
        <v>571</v>
      </c>
      <c r="D118" s="23">
        <v>1</v>
      </c>
      <c r="E118" s="35">
        <v>230.55</v>
      </c>
    </row>
    <row r="119" spans="1:5" ht="15.75">
      <c r="A119" s="1425"/>
      <c r="B119" s="1408"/>
      <c r="C119" s="22" t="s">
        <v>529</v>
      </c>
      <c r="D119" s="23">
        <v>1</v>
      </c>
      <c r="E119" s="35">
        <v>271.95</v>
      </c>
    </row>
    <row r="120" spans="1:5" ht="15.75">
      <c r="A120" s="1425"/>
      <c r="B120" s="1408"/>
      <c r="C120" s="22" t="s">
        <v>544</v>
      </c>
      <c r="D120" s="23">
        <v>1</v>
      </c>
      <c r="E120" s="35">
        <v>170.2</v>
      </c>
    </row>
    <row r="121" spans="1:5" ht="16.5" thickBot="1">
      <c r="A121" s="1632"/>
      <c r="B121" s="1427"/>
      <c r="C121" s="60" t="s">
        <v>545</v>
      </c>
      <c r="D121" s="59">
        <v>1</v>
      </c>
      <c r="E121" s="57">
        <v>160.08</v>
      </c>
    </row>
    <row r="122" spans="1:5" ht="16.5" thickBot="1">
      <c r="A122" s="1475" t="s">
        <v>520</v>
      </c>
      <c r="B122" s="1476"/>
      <c r="C122" s="1476"/>
      <c r="D122" s="1477"/>
      <c r="E122" s="27">
        <f>SUM(E117:E121)</f>
        <v>946.7700000000001</v>
      </c>
    </row>
    <row r="123" spans="1:5" ht="30">
      <c r="A123" s="1649" t="s">
        <v>584</v>
      </c>
      <c r="B123" s="1652" t="s">
        <v>510</v>
      </c>
      <c r="C123" s="87" t="s">
        <v>511</v>
      </c>
      <c r="D123" s="88">
        <v>1</v>
      </c>
      <c r="E123" s="89">
        <v>162.84</v>
      </c>
    </row>
    <row r="124" spans="1:5" ht="15.75">
      <c r="A124" s="1650"/>
      <c r="B124" s="1653"/>
      <c r="C124" s="90" t="s">
        <v>585</v>
      </c>
      <c r="D124" s="91">
        <v>1</v>
      </c>
      <c r="E124" s="92">
        <v>166.52</v>
      </c>
    </row>
    <row r="125" spans="1:5" ht="16.5" thickBot="1">
      <c r="A125" s="1651"/>
      <c r="B125" s="1654"/>
      <c r="C125" s="93" t="s">
        <v>544</v>
      </c>
      <c r="D125" s="94">
        <v>1</v>
      </c>
      <c r="E125" s="95">
        <v>170.2</v>
      </c>
    </row>
    <row r="126" spans="1:5" ht="16.5" thickBot="1">
      <c r="A126" s="1475" t="s">
        <v>520</v>
      </c>
      <c r="B126" s="1476"/>
      <c r="C126" s="1476"/>
      <c r="D126" s="1477"/>
      <c r="E126" s="27">
        <f>SUM(E123:E125)</f>
        <v>499.56</v>
      </c>
    </row>
    <row r="127" spans="1:5" ht="15.75">
      <c r="A127" s="1649" t="s">
        <v>586</v>
      </c>
      <c r="B127" s="1652" t="s">
        <v>583</v>
      </c>
      <c r="C127" s="87" t="s">
        <v>514</v>
      </c>
      <c r="D127" s="88">
        <v>1</v>
      </c>
      <c r="E127" s="96">
        <v>113.99</v>
      </c>
    </row>
    <row r="128" spans="1:5" ht="15.75">
      <c r="A128" s="1650"/>
      <c r="B128" s="1653"/>
      <c r="C128" s="90" t="s">
        <v>571</v>
      </c>
      <c r="D128" s="91">
        <v>1</v>
      </c>
      <c r="E128" s="97">
        <v>230.55</v>
      </c>
    </row>
    <row r="129" spans="1:5" ht="15.75">
      <c r="A129" s="1650"/>
      <c r="B129" s="1653"/>
      <c r="C129" s="90" t="s">
        <v>566</v>
      </c>
      <c r="D129" s="91">
        <v>1</v>
      </c>
      <c r="E129" s="97">
        <v>165.14</v>
      </c>
    </row>
    <row r="130" spans="1:5" ht="30">
      <c r="A130" s="1650"/>
      <c r="B130" s="1653"/>
      <c r="C130" s="90" t="s">
        <v>587</v>
      </c>
      <c r="D130" s="91">
        <v>1</v>
      </c>
      <c r="E130" s="97">
        <v>222.47</v>
      </c>
    </row>
    <row r="131" spans="1:5" ht="15.75">
      <c r="A131" s="1650"/>
      <c r="B131" s="1653"/>
      <c r="C131" s="90" t="s">
        <v>529</v>
      </c>
      <c r="D131" s="91">
        <v>1</v>
      </c>
      <c r="E131" s="97">
        <v>271.95</v>
      </c>
    </row>
    <row r="132" spans="1:5" ht="16.5" thickBot="1">
      <c r="A132" s="1650"/>
      <c r="B132" s="1653"/>
      <c r="C132" s="98" t="s">
        <v>585</v>
      </c>
      <c r="D132" s="99">
        <v>1</v>
      </c>
      <c r="E132" s="100">
        <v>166.52</v>
      </c>
    </row>
    <row r="133" spans="1:5" ht="30.75" thickBot="1">
      <c r="A133" s="1651"/>
      <c r="B133" s="1654"/>
      <c r="C133" s="101" t="s">
        <v>556</v>
      </c>
      <c r="D133" s="102" t="s">
        <v>557</v>
      </c>
      <c r="E133" s="103"/>
    </row>
    <row r="134" spans="1:5" ht="16.5" thickBot="1">
      <c r="A134" s="1475" t="s">
        <v>520</v>
      </c>
      <c r="B134" s="1476"/>
      <c r="C134" s="1476"/>
      <c r="D134" s="1477"/>
      <c r="E134" s="27">
        <f>SUM(E127:E133)</f>
        <v>1170.62</v>
      </c>
    </row>
    <row r="135" spans="1:5" ht="15.75">
      <c r="A135" s="1649" t="s">
        <v>588</v>
      </c>
      <c r="B135" s="1652" t="s">
        <v>510</v>
      </c>
      <c r="C135" s="87" t="s">
        <v>516</v>
      </c>
      <c r="D135" s="88">
        <v>1</v>
      </c>
      <c r="E135" s="96">
        <v>154.1</v>
      </c>
    </row>
    <row r="136" spans="1:5" ht="30">
      <c r="A136" s="1650"/>
      <c r="B136" s="1653"/>
      <c r="C136" s="90" t="s">
        <v>589</v>
      </c>
      <c r="D136" s="91">
        <v>1</v>
      </c>
      <c r="E136" s="97">
        <v>222.47</v>
      </c>
    </row>
    <row r="137" spans="1:5" ht="15.75">
      <c r="A137" s="1650"/>
      <c r="B137" s="1653"/>
      <c r="C137" s="90" t="s">
        <v>529</v>
      </c>
      <c r="D137" s="91">
        <v>1</v>
      </c>
      <c r="E137" s="97">
        <v>271.95</v>
      </c>
    </row>
    <row r="138" spans="1:5" ht="15.75">
      <c r="A138" s="1650"/>
      <c r="B138" s="1653"/>
      <c r="C138" s="90" t="s">
        <v>585</v>
      </c>
      <c r="D138" s="91">
        <v>1</v>
      </c>
      <c r="E138" s="97">
        <v>166.52</v>
      </c>
    </row>
    <row r="139" spans="1:5" ht="16.5" thickBot="1">
      <c r="A139" s="1651"/>
      <c r="B139" s="1654"/>
      <c r="C139" s="93" t="s">
        <v>544</v>
      </c>
      <c r="D139" s="94">
        <v>1</v>
      </c>
      <c r="E139" s="104">
        <v>170.2</v>
      </c>
    </row>
    <row r="140" spans="1:5" ht="16.5" thickBot="1">
      <c r="A140" s="1475" t="s">
        <v>520</v>
      </c>
      <c r="B140" s="1476"/>
      <c r="C140" s="1476"/>
      <c r="D140" s="1477"/>
      <c r="E140" s="105">
        <f>SUM(E135:E139)</f>
        <v>985.24</v>
      </c>
    </row>
    <row r="141" spans="1:5" ht="30">
      <c r="A141" s="1655" t="s">
        <v>590</v>
      </c>
      <c r="B141" s="1658" t="s">
        <v>583</v>
      </c>
      <c r="C141" s="87" t="s">
        <v>547</v>
      </c>
      <c r="D141" s="88">
        <v>1</v>
      </c>
      <c r="E141" s="96">
        <v>170.2</v>
      </c>
    </row>
    <row r="142" spans="1:5" ht="15.75">
      <c r="A142" s="1656"/>
      <c r="B142" s="1659"/>
      <c r="C142" s="90" t="s">
        <v>570</v>
      </c>
      <c r="D142" s="91">
        <v>1</v>
      </c>
      <c r="E142" s="97">
        <v>117.12</v>
      </c>
    </row>
    <row r="143" spans="1:5" ht="30">
      <c r="A143" s="1656"/>
      <c r="B143" s="1659"/>
      <c r="C143" s="90" t="s">
        <v>511</v>
      </c>
      <c r="D143" s="91">
        <v>1</v>
      </c>
      <c r="E143" s="97">
        <v>162.84</v>
      </c>
    </row>
    <row r="144" spans="1:5" ht="15.75">
      <c r="A144" s="1656"/>
      <c r="B144" s="1659"/>
      <c r="C144" s="90" t="s">
        <v>527</v>
      </c>
      <c r="D144" s="91">
        <v>1</v>
      </c>
      <c r="E144" s="97">
        <v>113.99</v>
      </c>
    </row>
    <row r="145" spans="1:5" ht="15.75">
      <c r="A145" s="1656"/>
      <c r="B145" s="1659"/>
      <c r="C145" s="90" t="s">
        <v>591</v>
      </c>
      <c r="D145" s="91">
        <v>1</v>
      </c>
      <c r="E145" s="97">
        <v>119.78</v>
      </c>
    </row>
    <row r="146" spans="1:5" ht="15.75">
      <c r="A146" s="1656"/>
      <c r="B146" s="1659"/>
      <c r="C146" s="90" t="s">
        <v>592</v>
      </c>
      <c r="D146" s="91">
        <v>1</v>
      </c>
      <c r="E146" s="97">
        <v>125.21</v>
      </c>
    </row>
    <row r="147" spans="1:5" ht="15.75">
      <c r="A147" s="1656"/>
      <c r="B147" s="1659"/>
      <c r="C147" s="90" t="s">
        <v>550</v>
      </c>
      <c r="D147" s="91">
        <v>1</v>
      </c>
      <c r="E147" s="97">
        <v>237.45</v>
      </c>
    </row>
    <row r="148" spans="1:5" ht="30">
      <c r="A148" s="1656"/>
      <c r="B148" s="1659"/>
      <c r="C148" s="90" t="s">
        <v>518</v>
      </c>
      <c r="D148" s="91">
        <v>1</v>
      </c>
      <c r="E148" s="97">
        <v>232.97</v>
      </c>
    </row>
    <row r="149" spans="1:5" ht="16.5" thickBot="1">
      <c r="A149" s="1656"/>
      <c r="B149" s="1659"/>
      <c r="C149" s="98" t="s">
        <v>545</v>
      </c>
      <c r="D149" s="99">
        <v>1</v>
      </c>
      <c r="E149" s="100">
        <v>160.08</v>
      </c>
    </row>
    <row r="150" spans="1:5" ht="16.5" thickBot="1">
      <c r="A150" s="1656"/>
      <c r="B150" s="1659"/>
      <c r="C150" s="101" t="s">
        <v>593</v>
      </c>
      <c r="D150" s="106" t="s">
        <v>594</v>
      </c>
      <c r="E150" s="107"/>
    </row>
    <row r="151" spans="1:5" ht="30.75" thickBot="1">
      <c r="A151" s="1657"/>
      <c r="B151" s="1660"/>
      <c r="C151" s="101" t="s">
        <v>556</v>
      </c>
      <c r="D151" s="102" t="s">
        <v>594</v>
      </c>
      <c r="E151" s="103"/>
    </row>
    <row r="152" spans="1:5" ht="16.5" thickBot="1">
      <c r="A152" s="1475" t="s">
        <v>520</v>
      </c>
      <c r="B152" s="1476"/>
      <c r="C152" s="1476"/>
      <c r="D152" s="1477"/>
      <c r="E152" s="27">
        <f>SUM(E141:E151)</f>
        <v>1439.6399999999999</v>
      </c>
    </row>
    <row r="153" spans="1:5" ht="30">
      <c r="A153" s="1649" t="s">
        <v>595</v>
      </c>
      <c r="B153" s="1652" t="s">
        <v>510</v>
      </c>
      <c r="C153" s="88" t="s">
        <v>511</v>
      </c>
      <c r="D153" s="87">
        <v>1</v>
      </c>
      <c r="E153" s="96">
        <v>162.84</v>
      </c>
    </row>
    <row r="154" spans="1:5" ht="15.75">
      <c r="A154" s="1650"/>
      <c r="B154" s="1653"/>
      <c r="C154" s="91" t="s">
        <v>514</v>
      </c>
      <c r="D154" s="90">
        <v>1</v>
      </c>
      <c r="E154" s="97">
        <v>113.99</v>
      </c>
    </row>
    <row r="155" spans="1:5" ht="15.75">
      <c r="A155" s="1650"/>
      <c r="B155" s="1653"/>
      <c r="C155" s="91" t="s">
        <v>517</v>
      </c>
      <c r="D155" s="90">
        <v>1</v>
      </c>
      <c r="E155" s="97">
        <v>230.55</v>
      </c>
    </row>
    <row r="156" spans="1:5" ht="15.75">
      <c r="A156" s="1650"/>
      <c r="B156" s="1653"/>
      <c r="C156" s="91" t="s">
        <v>529</v>
      </c>
      <c r="D156" s="90">
        <v>1</v>
      </c>
      <c r="E156" s="97">
        <v>271.95</v>
      </c>
    </row>
    <row r="157" spans="1:5" ht="16.5" thickBot="1">
      <c r="A157" s="1651"/>
      <c r="B157" s="1654"/>
      <c r="C157" s="94" t="s">
        <v>544</v>
      </c>
      <c r="D157" s="93">
        <v>1</v>
      </c>
      <c r="E157" s="104">
        <v>170.2</v>
      </c>
    </row>
    <row r="158" spans="1:5" ht="16.5" thickBot="1">
      <c r="A158" s="1475" t="s">
        <v>520</v>
      </c>
      <c r="B158" s="1476"/>
      <c r="C158" s="1476"/>
      <c r="D158" s="1477"/>
      <c r="E158" s="27">
        <f>SUM(E153:E157)</f>
        <v>949.53</v>
      </c>
    </row>
    <row r="159" spans="1:5" ht="30">
      <c r="A159" s="1649" t="s">
        <v>596</v>
      </c>
      <c r="B159" s="1652" t="s">
        <v>510</v>
      </c>
      <c r="C159" s="88" t="s">
        <v>511</v>
      </c>
      <c r="D159" s="87">
        <v>1</v>
      </c>
      <c r="E159" s="96">
        <v>162.84</v>
      </c>
    </row>
    <row r="160" spans="1:5" ht="15.75">
      <c r="A160" s="1650"/>
      <c r="B160" s="1653"/>
      <c r="C160" s="91" t="s">
        <v>514</v>
      </c>
      <c r="D160" s="90">
        <v>1</v>
      </c>
      <c r="E160" s="97">
        <v>113.99</v>
      </c>
    </row>
    <row r="161" spans="1:5" ht="15.75">
      <c r="A161" s="1650"/>
      <c r="B161" s="1653"/>
      <c r="C161" s="91" t="s">
        <v>571</v>
      </c>
      <c r="D161" s="90">
        <v>1</v>
      </c>
      <c r="E161" s="97">
        <v>230.55</v>
      </c>
    </row>
    <row r="162" spans="1:5" ht="15.75">
      <c r="A162" s="1650"/>
      <c r="B162" s="1653"/>
      <c r="C162" s="91" t="s">
        <v>566</v>
      </c>
      <c r="D162" s="90">
        <v>1</v>
      </c>
      <c r="E162" s="97">
        <v>165.14</v>
      </c>
    </row>
    <row r="163" spans="1:5" ht="30">
      <c r="A163" s="1650"/>
      <c r="B163" s="1653"/>
      <c r="C163" s="91" t="s">
        <v>518</v>
      </c>
      <c r="D163" s="90">
        <v>1</v>
      </c>
      <c r="E163" s="97">
        <v>232.97</v>
      </c>
    </row>
    <row r="164" spans="1:5" ht="16.5" thickBot="1">
      <c r="A164" s="1651"/>
      <c r="B164" s="1654"/>
      <c r="C164" s="94" t="s">
        <v>529</v>
      </c>
      <c r="D164" s="93">
        <v>1</v>
      </c>
      <c r="E164" s="104">
        <v>271.95</v>
      </c>
    </row>
    <row r="165" spans="1:5" ht="16.5" thickBot="1">
      <c r="A165" s="1475" t="s">
        <v>520</v>
      </c>
      <c r="B165" s="1476"/>
      <c r="C165" s="1476"/>
      <c r="D165" s="1477"/>
      <c r="E165" s="27">
        <f>SUM(E159:E164)</f>
        <v>1177.44</v>
      </c>
    </row>
    <row r="166" spans="1:5" ht="15.75">
      <c r="A166" s="1649" t="s">
        <v>597</v>
      </c>
      <c r="B166" s="1652" t="s">
        <v>510</v>
      </c>
      <c r="C166" s="88" t="s">
        <v>526</v>
      </c>
      <c r="D166" s="87">
        <v>1</v>
      </c>
      <c r="E166" s="96">
        <v>117.12</v>
      </c>
    </row>
    <row r="167" spans="1:5" ht="30">
      <c r="A167" s="1650"/>
      <c r="B167" s="1653"/>
      <c r="C167" s="91" t="s">
        <v>598</v>
      </c>
      <c r="D167" s="90">
        <v>1</v>
      </c>
      <c r="E167" s="97">
        <v>222.47</v>
      </c>
    </row>
    <row r="168" spans="1:5" ht="15.75">
      <c r="A168" s="1650"/>
      <c r="B168" s="1653"/>
      <c r="C168" s="91" t="s">
        <v>529</v>
      </c>
      <c r="D168" s="90">
        <v>1</v>
      </c>
      <c r="E168" s="97">
        <v>271.95</v>
      </c>
    </row>
    <row r="169" spans="1:5" ht="15.75">
      <c r="A169" s="1650"/>
      <c r="B169" s="1653"/>
      <c r="C169" s="91" t="s">
        <v>572</v>
      </c>
      <c r="D169" s="90">
        <v>1</v>
      </c>
      <c r="E169" s="97">
        <v>160.08</v>
      </c>
    </row>
    <row r="170" spans="1:5" ht="16.5" thickBot="1">
      <c r="A170" s="1651"/>
      <c r="B170" s="1654"/>
      <c r="C170" s="94" t="s">
        <v>545</v>
      </c>
      <c r="D170" s="93">
        <v>1</v>
      </c>
      <c r="E170" s="104">
        <v>160.08</v>
      </c>
    </row>
    <row r="171" spans="1:5" ht="16.5" thickBot="1">
      <c r="A171" s="1475" t="s">
        <v>520</v>
      </c>
      <c r="B171" s="1476"/>
      <c r="C171" s="1476"/>
      <c r="D171" s="1477"/>
      <c r="E171" s="27">
        <f>SUM(E166:E170)</f>
        <v>931.7</v>
      </c>
    </row>
    <row r="172" spans="1:5" ht="15.75">
      <c r="A172" s="1649" t="s">
        <v>599</v>
      </c>
      <c r="B172" s="1652" t="s">
        <v>510</v>
      </c>
      <c r="C172" s="87" t="s">
        <v>526</v>
      </c>
      <c r="D172" s="88">
        <v>1</v>
      </c>
      <c r="E172" s="96">
        <v>117.12</v>
      </c>
    </row>
    <row r="173" spans="1:5" ht="15.75">
      <c r="A173" s="1650"/>
      <c r="B173" s="1653"/>
      <c r="C173" s="90" t="s">
        <v>515</v>
      </c>
      <c r="D173" s="91">
        <v>1</v>
      </c>
      <c r="E173" s="97">
        <v>113.99</v>
      </c>
    </row>
    <row r="174" spans="1:5" ht="15.75">
      <c r="A174" s="1650"/>
      <c r="B174" s="1653"/>
      <c r="C174" s="90" t="s">
        <v>529</v>
      </c>
      <c r="D174" s="91">
        <v>1</v>
      </c>
      <c r="E174" s="97">
        <v>271.95</v>
      </c>
    </row>
    <row r="175" spans="1:5" ht="15.75">
      <c r="A175" s="1650"/>
      <c r="B175" s="1653"/>
      <c r="C175" s="90" t="s">
        <v>577</v>
      </c>
      <c r="D175" s="91">
        <v>1</v>
      </c>
      <c r="E175" s="97">
        <v>166.52</v>
      </c>
    </row>
    <row r="176" spans="1:5" ht="16.5" thickBot="1">
      <c r="A176" s="1651"/>
      <c r="B176" s="1654"/>
      <c r="C176" s="93" t="s">
        <v>572</v>
      </c>
      <c r="D176" s="94">
        <v>1</v>
      </c>
      <c r="E176" s="104">
        <v>160.08</v>
      </c>
    </row>
    <row r="177" spans="1:5" ht="16.5" thickBot="1">
      <c r="A177" s="1475" t="s">
        <v>520</v>
      </c>
      <c r="B177" s="1476"/>
      <c r="C177" s="1476"/>
      <c r="D177" s="1477"/>
      <c r="E177" s="27">
        <f>SUM(E172:E176)</f>
        <v>829.6600000000001</v>
      </c>
    </row>
    <row r="178" spans="1:5" ht="15.75">
      <c r="A178" s="1649" t="s">
        <v>600</v>
      </c>
      <c r="B178" s="1652" t="s">
        <v>510</v>
      </c>
      <c r="C178" s="88" t="s">
        <v>526</v>
      </c>
      <c r="D178" s="87">
        <v>1</v>
      </c>
      <c r="E178" s="96">
        <v>117.12</v>
      </c>
    </row>
    <row r="179" spans="1:5" ht="30">
      <c r="A179" s="1650"/>
      <c r="B179" s="1653"/>
      <c r="C179" s="91" t="s">
        <v>589</v>
      </c>
      <c r="D179" s="90">
        <v>1</v>
      </c>
      <c r="E179" s="97">
        <v>222.47</v>
      </c>
    </row>
    <row r="180" spans="1:5" ht="15.75">
      <c r="A180" s="1650"/>
      <c r="B180" s="1653"/>
      <c r="C180" s="91" t="s">
        <v>529</v>
      </c>
      <c r="D180" s="90">
        <v>1</v>
      </c>
      <c r="E180" s="97">
        <v>271.95</v>
      </c>
    </row>
    <row r="181" spans="1:5" ht="16.5" thickBot="1">
      <c r="A181" s="1651"/>
      <c r="B181" s="1654"/>
      <c r="C181" s="94" t="s">
        <v>577</v>
      </c>
      <c r="D181" s="93">
        <v>1</v>
      </c>
      <c r="E181" s="104">
        <v>166.52</v>
      </c>
    </row>
    <row r="182" spans="1:5" ht="16.5" thickBot="1">
      <c r="A182" s="1475" t="s">
        <v>520</v>
      </c>
      <c r="B182" s="1476"/>
      <c r="C182" s="1476"/>
      <c r="D182" s="1477"/>
      <c r="E182" s="27">
        <f>SUM(E178:E181)</f>
        <v>778.06</v>
      </c>
    </row>
    <row r="183" spans="1:5" ht="15.75">
      <c r="A183" s="1649" t="s">
        <v>601</v>
      </c>
      <c r="B183" s="1652" t="s">
        <v>583</v>
      </c>
      <c r="C183" s="88" t="s">
        <v>526</v>
      </c>
      <c r="D183" s="87">
        <v>1</v>
      </c>
      <c r="E183" s="96">
        <v>117.12</v>
      </c>
    </row>
    <row r="184" spans="1:5" ht="15.75">
      <c r="A184" s="1650"/>
      <c r="B184" s="1653"/>
      <c r="C184" s="91" t="s">
        <v>515</v>
      </c>
      <c r="D184" s="90">
        <v>1</v>
      </c>
      <c r="E184" s="97">
        <v>113.99</v>
      </c>
    </row>
    <row r="185" spans="1:5" ht="30">
      <c r="A185" s="1650"/>
      <c r="B185" s="1653"/>
      <c r="C185" s="91" t="s">
        <v>528</v>
      </c>
      <c r="D185" s="90">
        <v>1</v>
      </c>
      <c r="E185" s="97">
        <v>153.64</v>
      </c>
    </row>
    <row r="186" spans="1:5" ht="30">
      <c r="A186" s="1650"/>
      <c r="B186" s="1653"/>
      <c r="C186" s="91" t="s">
        <v>589</v>
      </c>
      <c r="D186" s="90">
        <v>1</v>
      </c>
      <c r="E186" s="97">
        <v>222.47</v>
      </c>
    </row>
    <row r="187" spans="1:5" ht="16.5" thickBot="1">
      <c r="A187" s="1651"/>
      <c r="B187" s="1654"/>
      <c r="C187" s="94" t="s">
        <v>529</v>
      </c>
      <c r="D187" s="93">
        <v>1</v>
      </c>
      <c r="E187" s="104">
        <v>271.95</v>
      </c>
    </row>
    <row r="188" spans="1:5" ht="16.5" thickBot="1">
      <c r="A188" s="1475" t="s">
        <v>520</v>
      </c>
      <c r="B188" s="1476"/>
      <c r="C188" s="1476"/>
      <c r="D188" s="1477"/>
      <c r="E188" s="27">
        <f>SUM(E183:E187)</f>
        <v>879.1700000000001</v>
      </c>
    </row>
    <row r="189" spans="1:5" ht="15.75">
      <c r="A189" s="1649" t="s">
        <v>602</v>
      </c>
      <c r="B189" s="1652" t="s">
        <v>510</v>
      </c>
      <c r="C189" s="88" t="s">
        <v>526</v>
      </c>
      <c r="D189" s="87">
        <v>1</v>
      </c>
      <c r="E189" s="96">
        <v>117.12</v>
      </c>
    </row>
    <row r="190" spans="1:5" ht="30">
      <c r="A190" s="1650"/>
      <c r="B190" s="1653"/>
      <c r="C190" s="91" t="s">
        <v>528</v>
      </c>
      <c r="D190" s="90">
        <v>1</v>
      </c>
      <c r="E190" s="97">
        <v>153.64</v>
      </c>
    </row>
    <row r="191" spans="1:5" ht="15.75">
      <c r="A191" s="1650"/>
      <c r="B191" s="1653"/>
      <c r="C191" s="91" t="s">
        <v>529</v>
      </c>
      <c r="D191" s="90">
        <v>1</v>
      </c>
      <c r="E191" s="97">
        <v>271.95</v>
      </c>
    </row>
    <row r="192" spans="1:5" ht="16.5" thickBot="1">
      <c r="A192" s="1651"/>
      <c r="B192" s="1654"/>
      <c r="C192" s="94" t="s">
        <v>577</v>
      </c>
      <c r="D192" s="93">
        <v>1</v>
      </c>
      <c r="E192" s="104">
        <v>166.52</v>
      </c>
    </row>
    <row r="193" spans="1:5" ht="16.5" thickBot="1">
      <c r="A193" s="1475" t="s">
        <v>520</v>
      </c>
      <c r="B193" s="1476"/>
      <c r="C193" s="1476"/>
      <c r="D193" s="1477"/>
      <c r="E193" s="27">
        <f>SUM(E189:E192)</f>
        <v>709.23</v>
      </c>
    </row>
    <row r="194" spans="1:5" ht="15.75">
      <c r="A194" s="1649" t="s">
        <v>603</v>
      </c>
      <c r="B194" s="1652" t="s">
        <v>510</v>
      </c>
      <c r="C194" s="88" t="s">
        <v>570</v>
      </c>
      <c r="D194" s="87">
        <v>1</v>
      </c>
      <c r="E194" s="96">
        <v>117.12</v>
      </c>
    </row>
    <row r="195" spans="1:5" ht="15.75">
      <c r="A195" s="1650"/>
      <c r="B195" s="1653"/>
      <c r="C195" s="91" t="s">
        <v>517</v>
      </c>
      <c r="D195" s="90">
        <v>1</v>
      </c>
      <c r="E195" s="97">
        <v>230.55</v>
      </c>
    </row>
    <row r="196" spans="1:5" ht="15.75">
      <c r="A196" s="1650"/>
      <c r="B196" s="1653"/>
      <c r="C196" s="91" t="s">
        <v>566</v>
      </c>
      <c r="D196" s="90">
        <v>1</v>
      </c>
      <c r="E196" s="97">
        <v>165.14</v>
      </c>
    </row>
    <row r="197" spans="1:5" ht="30">
      <c r="A197" s="1650"/>
      <c r="B197" s="1653"/>
      <c r="C197" s="91" t="s">
        <v>528</v>
      </c>
      <c r="D197" s="90">
        <v>1</v>
      </c>
      <c r="E197" s="97">
        <v>153.64</v>
      </c>
    </row>
    <row r="198" spans="1:5" ht="30.75" thickBot="1">
      <c r="A198" s="1651"/>
      <c r="B198" s="1654"/>
      <c r="C198" s="94" t="s">
        <v>589</v>
      </c>
      <c r="D198" s="93">
        <v>1</v>
      </c>
      <c r="E198" s="104">
        <v>222.47</v>
      </c>
    </row>
    <row r="199" spans="1:5" ht="16.5" thickBot="1">
      <c r="A199" s="1475" t="s">
        <v>520</v>
      </c>
      <c r="B199" s="1476"/>
      <c r="C199" s="1476"/>
      <c r="D199" s="1477"/>
      <c r="E199" s="27">
        <f>SUM(E194:E198)</f>
        <v>888.92</v>
      </c>
    </row>
    <row r="200" spans="1:5" ht="15.75">
      <c r="A200" s="1652" t="s">
        <v>604</v>
      </c>
      <c r="B200" s="1661" t="s">
        <v>510</v>
      </c>
      <c r="C200" s="87" t="s">
        <v>526</v>
      </c>
      <c r="D200" s="88">
        <v>1</v>
      </c>
      <c r="E200" s="96">
        <v>117.12</v>
      </c>
    </row>
    <row r="201" spans="1:5" ht="30">
      <c r="A201" s="1653"/>
      <c r="B201" s="1662"/>
      <c r="C201" s="90" t="s">
        <v>549</v>
      </c>
      <c r="D201" s="91">
        <v>1</v>
      </c>
      <c r="E201" s="97">
        <v>222.18</v>
      </c>
    </row>
    <row r="202" spans="1:5" ht="15.75">
      <c r="A202" s="1653"/>
      <c r="B202" s="1662"/>
      <c r="C202" s="90" t="s">
        <v>566</v>
      </c>
      <c r="D202" s="91">
        <v>1</v>
      </c>
      <c r="E202" s="97">
        <v>165.14</v>
      </c>
    </row>
    <row r="203" spans="1:5" ht="15.75">
      <c r="A203" s="1653"/>
      <c r="B203" s="1662"/>
      <c r="C203" s="90" t="s">
        <v>529</v>
      </c>
      <c r="D203" s="91">
        <v>1</v>
      </c>
      <c r="E203" s="97">
        <v>271.95</v>
      </c>
    </row>
    <row r="204" spans="1:5" ht="16.5" thickBot="1">
      <c r="A204" s="1654"/>
      <c r="B204" s="1663"/>
      <c r="C204" s="93" t="s">
        <v>585</v>
      </c>
      <c r="D204" s="94">
        <v>1</v>
      </c>
      <c r="E204" s="104">
        <v>166.52</v>
      </c>
    </row>
    <row r="205" spans="1:5" ht="16.5" thickBot="1">
      <c r="A205" s="1475" t="s">
        <v>520</v>
      </c>
      <c r="B205" s="1476"/>
      <c r="C205" s="1476"/>
      <c r="D205" s="1477"/>
      <c r="E205" s="27">
        <f>SUM(E200:E204)</f>
        <v>942.91</v>
      </c>
    </row>
    <row r="206" spans="1:5" ht="15.75">
      <c r="A206" s="1649" t="s">
        <v>605</v>
      </c>
      <c r="B206" s="1652" t="s">
        <v>510</v>
      </c>
      <c r="C206" s="88" t="s">
        <v>570</v>
      </c>
      <c r="D206" s="87">
        <v>1</v>
      </c>
      <c r="E206" s="96">
        <v>117.12</v>
      </c>
    </row>
    <row r="207" spans="1:5" ht="15.75">
      <c r="A207" s="1650"/>
      <c r="B207" s="1653"/>
      <c r="C207" s="91" t="s">
        <v>514</v>
      </c>
      <c r="D207" s="90">
        <v>1</v>
      </c>
      <c r="E207" s="97">
        <v>113.99</v>
      </c>
    </row>
    <row r="208" spans="1:5" ht="15.75">
      <c r="A208" s="1650"/>
      <c r="B208" s="1653"/>
      <c r="C208" s="91" t="s">
        <v>515</v>
      </c>
      <c r="D208" s="90">
        <v>1</v>
      </c>
      <c r="E208" s="97">
        <v>113.99</v>
      </c>
    </row>
    <row r="209" spans="1:5" ht="15.75">
      <c r="A209" s="1650"/>
      <c r="B209" s="1653"/>
      <c r="C209" s="91" t="s">
        <v>517</v>
      </c>
      <c r="D209" s="90">
        <v>1</v>
      </c>
      <c r="E209" s="97">
        <v>230.55</v>
      </c>
    </row>
    <row r="210" spans="1:5" ht="15.75">
      <c r="A210" s="1650"/>
      <c r="B210" s="1653"/>
      <c r="C210" s="91" t="s">
        <v>529</v>
      </c>
      <c r="D210" s="90">
        <v>1</v>
      </c>
      <c r="E210" s="97">
        <v>271.95</v>
      </c>
    </row>
    <row r="211" spans="1:5" ht="15.75">
      <c r="A211" s="1650"/>
      <c r="B211" s="1653"/>
      <c r="C211" s="91" t="s">
        <v>545</v>
      </c>
      <c r="D211" s="90">
        <v>1</v>
      </c>
      <c r="E211" s="97">
        <v>160.08</v>
      </c>
    </row>
    <row r="212" spans="1:5" ht="30.75" thickBot="1">
      <c r="A212" s="1651"/>
      <c r="B212" s="1654"/>
      <c r="C212" s="60" t="s">
        <v>606</v>
      </c>
      <c r="D212" s="59">
        <v>1</v>
      </c>
      <c r="E212" s="108">
        <v>170.2</v>
      </c>
    </row>
    <row r="213" spans="1:5" ht="16.5" thickBot="1">
      <c r="A213" s="1475" t="s">
        <v>520</v>
      </c>
      <c r="B213" s="1476"/>
      <c r="C213" s="1476"/>
      <c r="D213" s="1477"/>
      <c r="E213" s="27">
        <f>SUM(E206:E212)</f>
        <v>1177.88</v>
      </c>
    </row>
    <row r="214" spans="1:5" ht="30">
      <c r="A214" s="1424" t="s">
        <v>607</v>
      </c>
      <c r="B214" s="1407" t="s">
        <v>510</v>
      </c>
      <c r="C214" s="33" t="s">
        <v>569</v>
      </c>
      <c r="D214" s="19">
        <v>1</v>
      </c>
      <c r="E214" s="109">
        <v>170.2</v>
      </c>
    </row>
    <row r="215" spans="1:5" ht="15.75">
      <c r="A215" s="1425"/>
      <c r="B215" s="1408"/>
      <c r="C215" s="22" t="s">
        <v>570</v>
      </c>
      <c r="D215" s="23">
        <v>1</v>
      </c>
      <c r="E215" s="110">
        <v>117.12</v>
      </c>
    </row>
    <row r="216" spans="1:5" ht="15.75">
      <c r="A216" s="1425"/>
      <c r="B216" s="1408"/>
      <c r="C216" s="22" t="s">
        <v>517</v>
      </c>
      <c r="D216" s="23">
        <v>1</v>
      </c>
      <c r="E216" s="110">
        <v>230.55</v>
      </c>
    </row>
    <row r="217" spans="1:5" ht="30">
      <c r="A217" s="1425"/>
      <c r="B217" s="1408"/>
      <c r="C217" s="22" t="s">
        <v>528</v>
      </c>
      <c r="D217" s="23">
        <v>1</v>
      </c>
      <c r="E217" s="110">
        <v>153.64</v>
      </c>
    </row>
    <row r="218" spans="1:5" ht="15.75">
      <c r="A218" s="1425"/>
      <c r="B218" s="1408"/>
      <c r="C218" s="22" t="s">
        <v>608</v>
      </c>
      <c r="D218" s="23">
        <v>1</v>
      </c>
      <c r="E218" s="110">
        <v>189.98</v>
      </c>
    </row>
    <row r="219" spans="1:5" ht="16.5" thickBot="1">
      <c r="A219" s="1632"/>
      <c r="B219" s="1427"/>
      <c r="C219" s="60" t="s">
        <v>529</v>
      </c>
      <c r="D219" s="59">
        <v>1</v>
      </c>
      <c r="E219" s="108">
        <v>271.95</v>
      </c>
    </row>
    <row r="220" spans="1:5" ht="16.5" thickBot="1">
      <c r="A220" s="1475" t="s">
        <v>520</v>
      </c>
      <c r="B220" s="1476"/>
      <c r="C220" s="1476"/>
      <c r="D220" s="1477"/>
      <c r="E220" s="27">
        <f>SUM(E214:E219)</f>
        <v>1133.44</v>
      </c>
    </row>
    <row r="221" spans="1:5" ht="15.75">
      <c r="A221" s="1424" t="s">
        <v>609</v>
      </c>
      <c r="B221" s="1407" t="s">
        <v>510</v>
      </c>
      <c r="C221" s="33" t="s">
        <v>515</v>
      </c>
      <c r="D221" s="19">
        <v>1</v>
      </c>
      <c r="E221" s="109">
        <v>113.99</v>
      </c>
    </row>
    <row r="222" spans="1:5" ht="15.75">
      <c r="A222" s="1425"/>
      <c r="B222" s="1408"/>
      <c r="C222" s="22" t="s">
        <v>516</v>
      </c>
      <c r="D222" s="23">
        <v>1</v>
      </c>
      <c r="E222" s="110">
        <v>154.1</v>
      </c>
    </row>
    <row r="223" spans="1:5" ht="30">
      <c r="A223" s="1425"/>
      <c r="B223" s="1408"/>
      <c r="C223" s="22" t="s">
        <v>528</v>
      </c>
      <c r="D223" s="23">
        <v>1</v>
      </c>
      <c r="E223" s="110">
        <v>153.64</v>
      </c>
    </row>
    <row r="224" spans="1:5" ht="15.75">
      <c r="A224" s="1425"/>
      <c r="B224" s="1408"/>
      <c r="C224" s="22" t="s">
        <v>550</v>
      </c>
      <c r="D224" s="23">
        <v>1</v>
      </c>
      <c r="E224" s="110">
        <v>237.45</v>
      </c>
    </row>
    <row r="225" spans="1:5" ht="15.75">
      <c r="A225" s="1425"/>
      <c r="B225" s="1408"/>
      <c r="C225" s="22" t="s">
        <v>529</v>
      </c>
      <c r="D225" s="23">
        <v>1</v>
      </c>
      <c r="E225" s="110">
        <v>271.95</v>
      </c>
    </row>
    <row r="226" spans="1:5" ht="16.5" thickBot="1">
      <c r="A226" s="1632"/>
      <c r="B226" s="1427"/>
      <c r="C226" s="60" t="s">
        <v>545</v>
      </c>
      <c r="D226" s="59">
        <v>1</v>
      </c>
      <c r="E226" s="108">
        <v>160.08</v>
      </c>
    </row>
    <row r="227" spans="1:5" ht="16.5" thickBot="1">
      <c r="A227" s="1475" t="s">
        <v>520</v>
      </c>
      <c r="B227" s="1476"/>
      <c r="C227" s="1476"/>
      <c r="D227" s="1477"/>
      <c r="E227" s="27">
        <f>SUM(E221:E226)</f>
        <v>1091.2099999999998</v>
      </c>
    </row>
    <row r="228" spans="1:5" ht="16.5" thickBot="1">
      <c r="A228" s="1424" t="s">
        <v>610</v>
      </c>
      <c r="B228" s="1407" t="s">
        <v>510</v>
      </c>
      <c r="C228" s="18" t="s">
        <v>611</v>
      </c>
      <c r="D228" s="26">
        <v>2</v>
      </c>
      <c r="E228" s="111">
        <v>8070</v>
      </c>
    </row>
    <row r="229" spans="1:5" ht="15.75">
      <c r="A229" s="1425"/>
      <c r="B229" s="1408"/>
      <c r="C229" s="112" t="s">
        <v>526</v>
      </c>
      <c r="D229" s="86">
        <v>1</v>
      </c>
      <c r="E229" s="113">
        <v>117.12</v>
      </c>
    </row>
    <row r="230" spans="1:5" ht="15.75">
      <c r="A230" s="1425"/>
      <c r="B230" s="1408"/>
      <c r="C230" s="23" t="s">
        <v>515</v>
      </c>
      <c r="D230" s="22">
        <v>1</v>
      </c>
      <c r="E230" s="114">
        <v>113.99</v>
      </c>
    </row>
    <row r="231" spans="1:5" ht="30">
      <c r="A231" s="1425"/>
      <c r="B231" s="1408"/>
      <c r="C231" s="23" t="s">
        <v>598</v>
      </c>
      <c r="D231" s="24">
        <v>1</v>
      </c>
      <c r="E231" s="114">
        <v>222.47</v>
      </c>
    </row>
    <row r="232" spans="1:5" ht="15.75">
      <c r="A232" s="1425"/>
      <c r="B232" s="1408"/>
      <c r="C232" s="23" t="s">
        <v>529</v>
      </c>
      <c r="D232" s="22">
        <v>1</v>
      </c>
      <c r="E232" s="114">
        <v>271.95</v>
      </c>
    </row>
    <row r="233" spans="1:5" ht="16.5" thickBot="1">
      <c r="A233" s="1632"/>
      <c r="B233" s="1427"/>
      <c r="C233" s="59" t="s">
        <v>572</v>
      </c>
      <c r="D233" s="63">
        <v>1</v>
      </c>
      <c r="E233" s="115">
        <v>160.08</v>
      </c>
    </row>
    <row r="234" spans="1:5" ht="16.5" thickBot="1">
      <c r="A234" s="1475" t="s">
        <v>520</v>
      </c>
      <c r="B234" s="1476"/>
      <c r="C234" s="1476"/>
      <c r="D234" s="1477"/>
      <c r="E234" s="27">
        <f>SUM(E228:E233)</f>
        <v>8955.61</v>
      </c>
    </row>
    <row r="235" spans="1:5" ht="15.75">
      <c r="A235" s="1424" t="s">
        <v>612</v>
      </c>
      <c r="B235" s="1407" t="s">
        <v>510</v>
      </c>
      <c r="C235" s="33" t="s">
        <v>516</v>
      </c>
      <c r="D235" s="19">
        <v>1</v>
      </c>
      <c r="E235" s="116">
        <v>154.1</v>
      </c>
    </row>
    <row r="236" spans="1:5" ht="30">
      <c r="A236" s="1425"/>
      <c r="B236" s="1408"/>
      <c r="C236" s="22" t="s">
        <v>528</v>
      </c>
      <c r="D236" s="23">
        <v>1</v>
      </c>
      <c r="E236" s="114">
        <v>153.64</v>
      </c>
    </row>
    <row r="237" spans="1:5" ht="15.75">
      <c r="A237" s="1425"/>
      <c r="B237" s="1408"/>
      <c r="C237" s="22" t="s">
        <v>529</v>
      </c>
      <c r="D237" s="23">
        <v>1</v>
      </c>
      <c r="E237" s="114">
        <v>271.95</v>
      </c>
    </row>
    <row r="238" spans="1:5" ht="15.75">
      <c r="A238" s="1425"/>
      <c r="B238" s="1408"/>
      <c r="C238" s="22" t="s">
        <v>572</v>
      </c>
      <c r="D238" s="23">
        <v>1</v>
      </c>
      <c r="E238" s="114">
        <v>160.08</v>
      </c>
    </row>
    <row r="239" spans="1:5" ht="16.5" thickBot="1">
      <c r="A239" s="1632"/>
      <c r="B239" s="1427"/>
      <c r="C239" s="60" t="s">
        <v>545</v>
      </c>
      <c r="D239" s="59">
        <v>1</v>
      </c>
      <c r="E239" s="115">
        <v>160.08</v>
      </c>
    </row>
    <row r="240" spans="1:5" ht="16.5" thickBot="1">
      <c r="A240" s="1475" t="s">
        <v>520</v>
      </c>
      <c r="B240" s="1476"/>
      <c r="C240" s="1476"/>
      <c r="D240" s="1477"/>
      <c r="E240" s="27">
        <f>SUM(E235:E239)</f>
        <v>899.8500000000001</v>
      </c>
    </row>
    <row r="241" spans="1:5" ht="15.75">
      <c r="A241" s="1424" t="s">
        <v>613</v>
      </c>
      <c r="B241" s="1407" t="s">
        <v>510</v>
      </c>
      <c r="C241" s="33" t="s">
        <v>514</v>
      </c>
      <c r="D241" s="19">
        <v>1</v>
      </c>
      <c r="E241" s="109">
        <v>113.99</v>
      </c>
    </row>
    <row r="242" spans="1:5" ht="15.75">
      <c r="A242" s="1425"/>
      <c r="B242" s="1408"/>
      <c r="C242" s="22" t="s">
        <v>516</v>
      </c>
      <c r="D242" s="23">
        <v>1</v>
      </c>
      <c r="E242" s="110">
        <v>154.1</v>
      </c>
    </row>
    <row r="243" spans="1:5" ht="15.75">
      <c r="A243" s="1425"/>
      <c r="B243" s="1408"/>
      <c r="C243" s="22" t="s">
        <v>529</v>
      </c>
      <c r="D243" s="23">
        <v>1</v>
      </c>
      <c r="E243" s="110">
        <v>271.95</v>
      </c>
    </row>
    <row r="244" spans="1:5" ht="15.75">
      <c r="A244" s="1425"/>
      <c r="B244" s="1408"/>
      <c r="C244" s="22" t="s">
        <v>585</v>
      </c>
      <c r="D244" s="23">
        <v>1</v>
      </c>
      <c r="E244" s="110">
        <v>166.52</v>
      </c>
    </row>
    <row r="245" spans="1:5" ht="15.75">
      <c r="A245" s="1425"/>
      <c r="B245" s="1408"/>
      <c r="C245" s="22" t="s">
        <v>544</v>
      </c>
      <c r="D245" s="23">
        <v>1</v>
      </c>
      <c r="E245" s="110">
        <v>170.2</v>
      </c>
    </row>
    <row r="246" spans="1:5" ht="16.5" thickBot="1">
      <c r="A246" s="1632"/>
      <c r="B246" s="1427"/>
      <c r="C246" s="60" t="s">
        <v>545</v>
      </c>
      <c r="D246" s="59">
        <v>1</v>
      </c>
      <c r="E246" s="108">
        <v>160.08</v>
      </c>
    </row>
    <row r="247" spans="1:5" ht="16.5" thickBot="1">
      <c r="A247" s="1475" t="s">
        <v>520</v>
      </c>
      <c r="B247" s="1476"/>
      <c r="C247" s="1476"/>
      <c r="D247" s="1477"/>
      <c r="E247" s="27">
        <f>SUM(E241:E246)</f>
        <v>1036.84</v>
      </c>
    </row>
    <row r="248" spans="1:5" ht="30">
      <c r="A248" s="1424" t="s">
        <v>614</v>
      </c>
      <c r="B248" s="1407" t="s">
        <v>615</v>
      </c>
      <c r="C248" s="33" t="s">
        <v>511</v>
      </c>
      <c r="D248" s="19">
        <v>1</v>
      </c>
      <c r="E248" s="109">
        <v>162.84</v>
      </c>
    </row>
    <row r="249" spans="1:5" ht="15.75">
      <c r="A249" s="1425"/>
      <c r="B249" s="1408"/>
      <c r="C249" s="22" t="s">
        <v>585</v>
      </c>
      <c r="D249" s="23">
        <v>1</v>
      </c>
      <c r="E249" s="110">
        <v>166.52</v>
      </c>
    </row>
    <row r="250" spans="1:5" ht="16.5" thickBot="1">
      <c r="A250" s="1632"/>
      <c r="B250" s="1427"/>
      <c r="C250" s="60" t="s">
        <v>544</v>
      </c>
      <c r="D250" s="59">
        <v>1</v>
      </c>
      <c r="E250" s="108">
        <v>170.2</v>
      </c>
    </row>
    <row r="251" spans="1:5" ht="16.5" thickBot="1">
      <c r="A251" s="1475" t="s">
        <v>520</v>
      </c>
      <c r="B251" s="1476"/>
      <c r="C251" s="1476"/>
      <c r="D251" s="1477"/>
      <c r="E251" s="27">
        <f>SUM(E248:E250)</f>
        <v>499.56</v>
      </c>
    </row>
    <row r="252" spans="1:5" ht="15.75">
      <c r="A252" s="1424" t="s">
        <v>616</v>
      </c>
      <c r="B252" s="1407" t="s">
        <v>615</v>
      </c>
      <c r="C252" s="33" t="s">
        <v>571</v>
      </c>
      <c r="D252" s="19">
        <v>1</v>
      </c>
      <c r="E252" s="109">
        <v>230.55</v>
      </c>
    </row>
    <row r="253" spans="1:5" ht="30">
      <c r="A253" s="1425"/>
      <c r="B253" s="1408"/>
      <c r="C253" s="22" t="s">
        <v>528</v>
      </c>
      <c r="D253" s="23">
        <v>1</v>
      </c>
      <c r="E253" s="110">
        <v>153.64</v>
      </c>
    </row>
    <row r="254" spans="1:5" ht="15.75">
      <c r="A254" s="1425"/>
      <c r="B254" s="1408"/>
      <c r="C254" s="22" t="s">
        <v>529</v>
      </c>
      <c r="D254" s="23">
        <v>1</v>
      </c>
      <c r="E254" s="110">
        <v>271.95</v>
      </c>
    </row>
    <row r="255" spans="1:5" ht="16.5" thickBot="1">
      <c r="A255" s="1632"/>
      <c r="B255" s="1427"/>
      <c r="C255" s="60" t="s">
        <v>585</v>
      </c>
      <c r="D255" s="59">
        <v>1</v>
      </c>
      <c r="E255" s="108">
        <v>166.52</v>
      </c>
    </row>
    <row r="256" spans="1:5" ht="16.5" thickBot="1">
      <c r="A256" s="1475" t="s">
        <v>520</v>
      </c>
      <c r="B256" s="1476"/>
      <c r="C256" s="1476"/>
      <c r="D256" s="1477"/>
      <c r="E256" s="27">
        <f>SUM(E252:E255)</f>
        <v>822.66</v>
      </c>
    </row>
    <row r="257" spans="1:5" ht="15.75">
      <c r="A257" s="1424" t="s">
        <v>617</v>
      </c>
      <c r="B257" s="1407" t="s">
        <v>510</v>
      </c>
      <c r="C257" s="33" t="s">
        <v>526</v>
      </c>
      <c r="D257" s="19">
        <v>1</v>
      </c>
      <c r="E257" s="109">
        <v>117.12</v>
      </c>
    </row>
    <row r="258" spans="1:5" ht="30">
      <c r="A258" s="1425"/>
      <c r="B258" s="1408"/>
      <c r="C258" s="22" t="s">
        <v>528</v>
      </c>
      <c r="D258" s="23">
        <v>1</v>
      </c>
      <c r="E258" s="110">
        <v>153.64</v>
      </c>
    </row>
    <row r="259" spans="1:5" ht="16.5" thickBot="1">
      <c r="A259" s="1632"/>
      <c r="B259" s="1427"/>
      <c r="C259" s="60" t="s">
        <v>529</v>
      </c>
      <c r="D259" s="59">
        <v>1</v>
      </c>
      <c r="E259" s="108">
        <v>271.95</v>
      </c>
    </row>
    <row r="260" spans="1:5" ht="16.5" thickBot="1">
      <c r="A260" s="1475" t="s">
        <v>520</v>
      </c>
      <c r="B260" s="1476"/>
      <c r="C260" s="1476"/>
      <c r="D260" s="1477"/>
      <c r="E260" s="27">
        <f>SUM(E257:E259)</f>
        <v>542.71</v>
      </c>
    </row>
    <row r="261" spans="1:5" ht="15.75">
      <c r="A261" s="1424" t="s">
        <v>618</v>
      </c>
      <c r="B261" s="1407" t="s">
        <v>583</v>
      </c>
      <c r="C261" s="33" t="s">
        <v>570</v>
      </c>
      <c r="D261" s="19">
        <v>1</v>
      </c>
      <c r="E261" s="109">
        <v>117.12</v>
      </c>
    </row>
    <row r="262" spans="1:5" ht="30">
      <c r="A262" s="1425"/>
      <c r="B262" s="1408"/>
      <c r="C262" s="22" t="s">
        <v>511</v>
      </c>
      <c r="D262" s="23">
        <v>1</v>
      </c>
      <c r="E262" s="110">
        <v>162.84</v>
      </c>
    </row>
    <row r="263" spans="1:5" ht="15.75">
      <c r="A263" s="1425"/>
      <c r="B263" s="1408"/>
      <c r="C263" s="22" t="s">
        <v>619</v>
      </c>
      <c r="D263" s="23">
        <v>1</v>
      </c>
      <c r="E263" s="110">
        <v>154.1</v>
      </c>
    </row>
    <row r="264" spans="1:5" ht="15.75">
      <c r="A264" s="1425"/>
      <c r="B264" s="1408"/>
      <c r="C264" s="22" t="s">
        <v>571</v>
      </c>
      <c r="D264" s="23">
        <v>1</v>
      </c>
      <c r="E264" s="110">
        <v>230.55</v>
      </c>
    </row>
    <row r="265" spans="1:5" ht="30.75" thickBot="1">
      <c r="A265" s="1425"/>
      <c r="B265" s="1427"/>
      <c r="C265" s="24" t="s">
        <v>518</v>
      </c>
      <c r="D265" s="59">
        <v>1</v>
      </c>
      <c r="E265" s="108">
        <v>232.97</v>
      </c>
    </row>
    <row r="266" spans="1:5" ht="16.5" thickBot="1">
      <c r="A266" s="1475" t="s">
        <v>520</v>
      </c>
      <c r="B266" s="1476"/>
      <c r="C266" s="1476"/>
      <c r="D266" s="1477"/>
      <c r="E266" s="27">
        <f>SUM(E261:E265)</f>
        <v>897.5800000000002</v>
      </c>
    </row>
    <row r="267" spans="1:5" ht="16.5" thickBot="1">
      <c r="A267" s="117"/>
      <c r="B267" s="118"/>
      <c r="C267" s="119"/>
      <c r="D267" s="119"/>
      <c r="E267" s="120"/>
    </row>
    <row r="268" spans="1:5" ht="16.5" thickBot="1">
      <c r="A268" s="1275" t="s">
        <v>620</v>
      </c>
      <c r="B268" s="1276"/>
      <c r="C268" s="1276"/>
      <c r="D268" s="1277"/>
      <c r="E268" s="121">
        <f>E266+E260+E256+E251+E247+E240+E234+E227+E220+E213+E205+E199+E193+E188+E182+E177+E171+E165+E158+E152+E140+E134+E126+E122+E116+E109+E101+E99+E89+E83+E80+E74+E72+E60+E58+E47+E39+E37+E35+E32+E25+E22</f>
        <v>397334.93999999994</v>
      </c>
    </row>
    <row r="269" spans="1:5" ht="15.75">
      <c r="A269" s="122"/>
      <c r="B269" s="3"/>
      <c r="C269" s="9"/>
      <c r="D269" s="9"/>
      <c r="E269" s="123"/>
    </row>
    <row r="270" spans="1:5" ht="15.75">
      <c r="A270" s="122"/>
      <c r="B270" s="3"/>
      <c r="C270" s="9"/>
      <c r="D270" s="9"/>
      <c r="E270" s="123"/>
    </row>
    <row r="271" spans="1:5" ht="18.75">
      <c r="A271" s="1664" t="s">
        <v>621</v>
      </c>
      <c r="B271" s="1665"/>
      <c r="C271" s="1665"/>
      <c r="D271" s="1665"/>
      <c r="E271" s="1666"/>
    </row>
    <row r="272" spans="1:5" ht="16.5" thickBot="1">
      <c r="A272" s="122"/>
      <c r="B272" s="3"/>
      <c r="C272" s="9"/>
      <c r="D272" s="9"/>
      <c r="E272" s="123"/>
    </row>
    <row r="273" spans="1:5" ht="16.5" thickBot="1">
      <c r="A273" s="8"/>
      <c r="B273" s="3"/>
      <c r="C273" s="9"/>
      <c r="D273" s="10" t="s">
        <v>501</v>
      </c>
      <c r="E273" s="126">
        <v>374879.99</v>
      </c>
    </row>
    <row r="274" spans="1:5" ht="16.5" thickBot="1">
      <c r="A274" s="127"/>
      <c r="B274" s="128"/>
      <c r="C274" s="129"/>
      <c r="D274" s="130" t="s">
        <v>622</v>
      </c>
      <c r="E274" s="375">
        <f>E302</f>
        <v>119289.42</v>
      </c>
    </row>
    <row r="275" spans="1:5" ht="16.5" thickBot="1">
      <c r="A275" s="131"/>
      <c r="B275" s="132"/>
      <c r="C275" s="133"/>
      <c r="D275" s="134"/>
      <c r="E275" s="135"/>
    </row>
    <row r="276" spans="1:5" ht="15.75">
      <c r="A276" s="1193" t="s">
        <v>504</v>
      </c>
      <c r="B276" s="1193" t="s">
        <v>505</v>
      </c>
      <c r="C276" s="1193" t="s">
        <v>506</v>
      </c>
      <c r="D276" s="1209" t="s">
        <v>507</v>
      </c>
      <c r="E276" s="1204" t="s">
        <v>508</v>
      </c>
    </row>
    <row r="277" spans="1:5" ht="15.75">
      <c r="A277" s="1194"/>
      <c r="B277" s="1194"/>
      <c r="C277" s="1194"/>
      <c r="D277" s="1192"/>
      <c r="E277" s="1629"/>
    </row>
    <row r="278" spans="1:5" ht="16.5" thickBot="1">
      <c r="A278" s="1052"/>
      <c r="B278" s="1052"/>
      <c r="C278" s="1052"/>
      <c r="D278" s="1667"/>
      <c r="E278" s="1205"/>
    </row>
    <row r="279" spans="1:5" ht="16.5" thickBot="1">
      <c r="A279" s="136" t="s">
        <v>623</v>
      </c>
      <c r="B279" s="137" t="s">
        <v>624</v>
      </c>
      <c r="C279" s="138" t="s">
        <v>625</v>
      </c>
      <c r="D279" s="139"/>
      <c r="E279" s="140">
        <v>11282</v>
      </c>
    </row>
    <row r="280" spans="1:5" ht="16.5" thickBot="1">
      <c r="A280" s="1475" t="s">
        <v>520</v>
      </c>
      <c r="B280" s="1476"/>
      <c r="C280" s="1476"/>
      <c r="D280" s="1477"/>
      <c r="E280" s="27">
        <f>SUM(E279)</f>
        <v>11282</v>
      </c>
    </row>
    <row r="281" spans="1:5" ht="15.75">
      <c r="A281" s="1668" t="s">
        <v>626</v>
      </c>
      <c r="B281" s="1670" t="s">
        <v>624</v>
      </c>
      <c r="C281" s="142" t="s">
        <v>627</v>
      </c>
      <c r="D281" s="143">
        <v>26</v>
      </c>
      <c r="E281" s="144">
        <v>4680</v>
      </c>
    </row>
    <row r="282" spans="1:5" ht="16.5" thickBot="1">
      <c r="A282" s="1669"/>
      <c r="B282" s="1310"/>
      <c r="C282" s="146" t="s">
        <v>625</v>
      </c>
      <c r="D282" s="147"/>
      <c r="E282" s="148">
        <v>5916</v>
      </c>
    </row>
    <row r="283" spans="1:5" ht="16.5" thickBot="1">
      <c r="A283" s="1475" t="s">
        <v>520</v>
      </c>
      <c r="B283" s="1476"/>
      <c r="C283" s="1476"/>
      <c r="D283" s="1477"/>
      <c r="E283" s="27">
        <f>SUM(E281:E282)</f>
        <v>10596</v>
      </c>
    </row>
    <row r="284" spans="1:5" ht="16.5" thickBot="1">
      <c r="A284" s="136" t="s">
        <v>628</v>
      </c>
      <c r="B284" s="145" t="s">
        <v>624</v>
      </c>
      <c r="C284" s="149" t="s">
        <v>625</v>
      </c>
      <c r="D284" s="139"/>
      <c r="E284" s="150">
        <v>39864</v>
      </c>
    </row>
    <row r="285" spans="1:5" ht="16.5" thickBot="1">
      <c r="A285" s="1475" t="s">
        <v>520</v>
      </c>
      <c r="B285" s="1476"/>
      <c r="C285" s="1476"/>
      <c r="D285" s="1477"/>
      <c r="E285" s="27">
        <f>SUM(E284)</f>
        <v>39864</v>
      </c>
    </row>
    <row r="286" spans="1:5" ht="45.75" thickBot="1">
      <c r="A286" s="136" t="s">
        <v>629</v>
      </c>
      <c r="B286" s="141" t="s">
        <v>630</v>
      </c>
      <c r="C286" s="149" t="s">
        <v>631</v>
      </c>
      <c r="D286" s="151">
        <v>20</v>
      </c>
      <c r="E286" s="152">
        <v>14000</v>
      </c>
    </row>
    <row r="287" spans="1:5" ht="16.5" thickBot="1">
      <c r="A287" s="1475" t="s">
        <v>520</v>
      </c>
      <c r="B287" s="1476"/>
      <c r="C287" s="1476"/>
      <c r="D287" s="1477"/>
      <c r="E287" s="27">
        <f>SUM(E286)</f>
        <v>14000</v>
      </c>
    </row>
    <row r="288" spans="1:5" ht="16.5" thickBot="1">
      <c r="A288" s="136" t="s">
        <v>632</v>
      </c>
      <c r="B288" s="145" t="s">
        <v>624</v>
      </c>
      <c r="C288" s="149" t="s">
        <v>633</v>
      </c>
      <c r="D288" s="153">
        <v>1</v>
      </c>
      <c r="E288" s="150">
        <v>4500</v>
      </c>
    </row>
    <row r="289" spans="1:5" ht="16.5" thickBot="1">
      <c r="A289" s="1475" t="s">
        <v>520</v>
      </c>
      <c r="B289" s="1476"/>
      <c r="C289" s="1476"/>
      <c r="D289" s="1477"/>
      <c r="E289" s="27">
        <f>SUM(E288)</f>
        <v>4500</v>
      </c>
    </row>
    <row r="290" spans="1:5" ht="16.5" thickBot="1">
      <c r="A290" s="136" t="s">
        <v>634</v>
      </c>
      <c r="B290" s="145" t="s">
        <v>624</v>
      </c>
      <c r="C290" s="149" t="s">
        <v>625</v>
      </c>
      <c r="D290" s="139"/>
      <c r="E290" s="150">
        <v>1170</v>
      </c>
    </row>
    <row r="291" spans="1:5" ht="16.5" thickBot="1">
      <c r="A291" s="1475" t="s">
        <v>520</v>
      </c>
      <c r="B291" s="1476"/>
      <c r="C291" s="1476"/>
      <c r="D291" s="1477"/>
      <c r="E291" s="27">
        <f>SUM(E290)</f>
        <v>1170</v>
      </c>
    </row>
    <row r="292" spans="1:5" ht="15.75">
      <c r="A292" s="1671" t="s">
        <v>635</v>
      </c>
      <c r="B292" s="1673" t="s">
        <v>624</v>
      </c>
      <c r="C292" s="142" t="s">
        <v>633</v>
      </c>
      <c r="D292" s="155">
        <v>1</v>
      </c>
      <c r="E292" s="144">
        <v>6500</v>
      </c>
    </row>
    <row r="293" spans="1:5" ht="16.5" thickBot="1">
      <c r="A293" s="1672"/>
      <c r="B293" s="1674"/>
      <c r="C293" s="146" t="s">
        <v>625</v>
      </c>
      <c r="D293" s="156"/>
      <c r="E293" s="148">
        <v>8000</v>
      </c>
    </row>
    <row r="294" spans="1:5" ht="24" customHeight="1" thickBot="1">
      <c r="A294" s="1475" t="s">
        <v>520</v>
      </c>
      <c r="B294" s="1476"/>
      <c r="C294" s="1476"/>
      <c r="D294" s="1477"/>
      <c r="E294" s="27">
        <f>SUM(E292:E293)</f>
        <v>14500</v>
      </c>
    </row>
    <row r="295" spans="1:9" ht="15.75">
      <c r="A295" s="1671" t="s">
        <v>636</v>
      </c>
      <c r="B295" s="1673" t="s">
        <v>624</v>
      </c>
      <c r="C295" s="142" t="s">
        <v>637</v>
      </c>
      <c r="D295" s="158">
        <v>6</v>
      </c>
      <c r="E295" s="144">
        <v>10895.58</v>
      </c>
      <c r="H295" s="159"/>
      <c r="I295" s="160"/>
    </row>
    <row r="296" spans="1:5" ht="16.5" thickBot="1">
      <c r="A296" s="1672"/>
      <c r="B296" s="1674"/>
      <c r="C296" s="146" t="s">
        <v>638</v>
      </c>
      <c r="D296" s="161">
        <v>1</v>
      </c>
      <c r="E296" s="148">
        <v>983.84</v>
      </c>
    </row>
    <row r="297" spans="1:5" ht="16.5" thickBot="1">
      <c r="A297" s="1672"/>
      <c r="B297" s="1674"/>
      <c r="C297" s="162" t="s">
        <v>625</v>
      </c>
      <c r="D297" s="163"/>
      <c r="E297" s="164">
        <v>198</v>
      </c>
    </row>
    <row r="298" spans="1:5" ht="16.5" thickBot="1">
      <c r="A298" s="1475" t="s">
        <v>520</v>
      </c>
      <c r="B298" s="1476"/>
      <c r="C298" s="1476"/>
      <c r="D298" s="1477"/>
      <c r="E298" s="27">
        <f>SUM(E295:E297)</f>
        <v>12077.42</v>
      </c>
    </row>
    <row r="299" spans="1:5" ht="30.75" thickBot="1">
      <c r="A299" s="154" t="s">
        <v>639</v>
      </c>
      <c r="B299" s="165" t="s">
        <v>640</v>
      </c>
      <c r="C299" s="166" t="s">
        <v>641</v>
      </c>
      <c r="D299" s="167">
        <v>2</v>
      </c>
      <c r="E299" s="168">
        <v>11300</v>
      </c>
    </row>
    <row r="300" spans="1:5" ht="16.5" thickBot="1">
      <c r="A300" s="1475" t="s">
        <v>520</v>
      </c>
      <c r="B300" s="1476"/>
      <c r="C300" s="1476"/>
      <c r="D300" s="1477"/>
      <c r="E300" s="27">
        <f>SUM(E299)</f>
        <v>11300</v>
      </c>
    </row>
    <row r="301" spans="1:5" ht="16.5" thickBot="1">
      <c r="A301" s="169"/>
      <c r="B301" s="134"/>
      <c r="C301" s="170"/>
      <c r="D301" s="170"/>
      <c r="E301" s="171"/>
    </row>
    <row r="302" spans="1:5" ht="16.5" thickBot="1">
      <c r="A302" s="1275" t="s">
        <v>620</v>
      </c>
      <c r="B302" s="1276"/>
      <c r="C302" s="1276"/>
      <c r="D302" s="1277"/>
      <c r="E302" s="121">
        <f>E300+E298+E294+E291+E289+E287+E285+E283+E280</f>
        <v>119289.42</v>
      </c>
    </row>
    <row r="303" spans="1:5" ht="15.75">
      <c r="A303" s="172"/>
      <c r="B303" s="3"/>
      <c r="C303" s="173"/>
      <c r="D303" s="173"/>
      <c r="E303" s="4"/>
    </row>
    <row r="304" spans="1:5" ht="15.75">
      <c r="A304" s="172"/>
      <c r="B304" s="3"/>
      <c r="C304" s="173"/>
      <c r="D304" s="173"/>
      <c r="E304" s="4"/>
    </row>
    <row r="305" spans="1:5" ht="18.75">
      <c r="A305" s="1628" t="s">
        <v>642</v>
      </c>
      <c r="B305" s="1675"/>
      <c r="C305" s="1675"/>
      <c r="D305" s="1675"/>
      <c r="E305" s="1676"/>
    </row>
    <row r="306" spans="1:5" ht="16.5" thickBot="1">
      <c r="A306" s="8"/>
      <c r="B306" s="174"/>
      <c r="C306" s="175"/>
      <c r="D306" s="173"/>
      <c r="E306" s="4"/>
    </row>
    <row r="307" spans="1:5" ht="16.5" thickBot="1">
      <c r="A307" s="2"/>
      <c r="B307" s="3"/>
      <c r="C307" s="3"/>
      <c r="D307" s="10" t="s">
        <v>501</v>
      </c>
      <c r="E307" s="176">
        <v>287200</v>
      </c>
    </row>
    <row r="308" spans="1:5" ht="32.25" thickBot="1">
      <c r="A308" s="2"/>
      <c r="B308" s="3"/>
      <c r="C308" s="3"/>
      <c r="D308" s="12" t="s">
        <v>502</v>
      </c>
      <c r="E308" s="375">
        <v>5566.97</v>
      </c>
    </row>
    <row r="309" spans="1:5" ht="16.5" thickBot="1">
      <c r="A309" s="177"/>
      <c r="B309" s="178"/>
      <c r="C309" s="178"/>
      <c r="D309" s="179" t="s">
        <v>503</v>
      </c>
      <c r="E309" s="180">
        <f>E321</f>
        <v>12740</v>
      </c>
    </row>
    <row r="310" spans="1:5" ht="15.75">
      <c r="A310" s="1196"/>
      <c r="B310" s="1197"/>
      <c r="C310" s="1197"/>
      <c r="D310" s="1198"/>
      <c r="E310" s="1200"/>
    </row>
    <row r="311" spans="1:5" ht="24" customHeight="1" thickBot="1">
      <c r="A311" s="1202"/>
      <c r="B311" s="1203"/>
      <c r="C311" s="1203"/>
      <c r="D311" s="1198"/>
      <c r="E311" s="1200"/>
    </row>
    <row r="312" spans="1:5" ht="15.75">
      <c r="A312" s="1209" t="s">
        <v>504</v>
      </c>
      <c r="B312" s="1193" t="s">
        <v>505</v>
      </c>
      <c r="C312" s="1195" t="s">
        <v>506</v>
      </c>
      <c r="D312" s="1193" t="s">
        <v>507</v>
      </c>
      <c r="E312" s="1204" t="s">
        <v>508</v>
      </c>
    </row>
    <row r="313" spans="1:5" ht="16.5" thickBot="1">
      <c r="A313" s="1667"/>
      <c r="B313" s="1052"/>
      <c r="C313" s="1677"/>
      <c r="D313" s="1052"/>
      <c r="E313" s="1205"/>
    </row>
    <row r="314" spans="1:5" ht="30.75" thickBot="1">
      <c r="A314" s="181" t="s">
        <v>643</v>
      </c>
      <c r="B314" s="181" t="s">
        <v>644</v>
      </c>
      <c r="C314" s="182" t="s">
        <v>645</v>
      </c>
      <c r="D314" s="18"/>
      <c r="E314" s="111">
        <v>1300</v>
      </c>
    </row>
    <row r="315" spans="1:5" ht="16.5" thickBot="1">
      <c r="A315" s="1475" t="s">
        <v>520</v>
      </c>
      <c r="B315" s="1476"/>
      <c r="C315" s="1476"/>
      <c r="D315" s="1477"/>
      <c r="E315" s="183">
        <f>SUM(E314)</f>
        <v>1300</v>
      </c>
    </row>
    <row r="316" spans="1:5" ht="29.25" thickBot="1">
      <c r="A316" s="184" t="s">
        <v>646</v>
      </c>
      <c r="B316" s="184" t="s">
        <v>647</v>
      </c>
      <c r="C316" s="185" t="s">
        <v>648</v>
      </c>
      <c r="D316" s="186"/>
      <c r="E316" s="187">
        <v>4240</v>
      </c>
    </row>
    <row r="317" spans="1:5" ht="16.5" thickBot="1">
      <c r="A317" s="1475" t="s">
        <v>520</v>
      </c>
      <c r="B317" s="1476"/>
      <c r="C317" s="1476"/>
      <c r="D317" s="1477"/>
      <c r="E317" s="188">
        <f>SUM(E316)</f>
        <v>4240</v>
      </c>
    </row>
    <row r="318" spans="1:5" ht="30.75" thickBot="1">
      <c r="A318" s="189" t="s">
        <v>649</v>
      </c>
      <c r="B318" s="190" t="s">
        <v>650</v>
      </c>
      <c r="C318" s="191" t="s">
        <v>651</v>
      </c>
      <c r="D318" s="192"/>
      <c r="E318" s="193">
        <v>7200</v>
      </c>
    </row>
    <row r="319" spans="1:5" ht="16.5" thickBot="1">
      <c r="A319" s="1475" t="s">
        <v>520</v>
      </c>
      <c r="B319" s="1476"/>
      <c r="C319" s="1476"/>
      <c r="D319" s="1477"/>
      <c r="E319" s="188">
        <v>7200</v>
      </c>
    </row>
    <row r="320" spans="1:5" ht="16.5" thickBot="1">
      <c r="A320" s="194"/>
      <c r="B320" s="118"/>
      <c r="C320" s="195"/>
      <c r="D320" s="171"/>
      <c r="E320" s="196"/>
    </row>
    <row r="321" spans="1:5" ht="16.5" thickBot="1">
      <c r="A321" s="1275" t="s">
        <v>620</v>
      </c>
      <c r="B321" s="1276"/>
      <c r="C321" s="1276"/>
      <c r="D321" s="1277"/>
      <c r="E321" s="197">
        <f>E319+E317+E315</f>
        <v>12740</v>
      </c>
    </row>
    <row r="322" spans="1:5" ht="15.75">
      <c r="A322" s="169"/>
      <c r="B322" s="134"/>
      <c r="C322" s="170"/>
      <c r="D322" s="170"/>
      <c r="E322" s="198"/>
    </row>
    <row r="323" spans="1:5" ht="15.75">
      <c r="A323" s="172"/>
      <c r="B323" s="3"/>
      <c r="C323" s="9"/>
      <c r="D323" s="9"/>
      <c r="E323" s="199"/>
    </row>
    <row r="324" spans="1:5" ht="18.75">
      <c r="A324" s="1664" t="s">
        <v>652</v>
      </c>
      <c r="B324" s="1665"/>
      <c r="C324" s="1665"/>
      <c r="D324" s="1665"/>
      <c r="E324" s="1666"/>
    </row>
    <row r="325" spans="1:5" ht="16.5" thickBot="1">
      <c r="A325" s="172"/>
      <c r="B325" s="3"/>
      <c r="C325" s="173"/>
      <c r="D325" s="173"/>
      <c r="E325" s="4"/>
    </row>
    <row r="326" spans="1:5" ht="16.5" thickBot="1">
      <c r="A326" s="127"/>
      <c r="B326" s="128"/>
      <c r="C326" s="200"/>
      <c r="D326" s="201" t="s">
        <v>501</v>
      </c>
      <c r="E326" s="13">
        <v>637995.54</v>
      </c>
    </row>
    <row r="327" spans="1:5" ht="16.5" thickBot="1">
      <c r="A327" s="127"/>
      <c r="B327" s="128"/>
      <c r="C327" s="129"/>
      <c r="D327" s="201" t="s">
        <v>622</v>
      </c>
      <c r="E327" s="188">
        <f>E339</f>
        <v>33093.92</v>
      </c>
    </row>
    <row r="328" spans="1:5" ht="16.5" thickBot="1">
      <c r="A328" s="127"/>
      <c r="B328" s="128"/>
      <c r="C328" s="129"/>
      <c r="D328" s="202"/>
      <c r="E328" s="203"/>
    </row>
    <row r="329" spans="1:5" ht="15.75">
      <c r="A329" s="1209" t="s">
        <v>504</v>
      </c>
      <c r="B329" s="1193" t="s">
        <v>505</v>
      </c>
      <c r="C329" s="1678" t="s">
        <v>506</v>
      </c>
      <c r="D329" s="1193" t="s">
        <v>507</v>
      </c>
      <c r="E329" s="1050" t="s">
        <v>508</v>
      </c>
    </row>
    <row r="330" spans="1:5" ht="16.5" thickBot="1">
      <c r="A330" s="1192"/>
      <c r="B330" s="1194"/>
      <c r="C330" s="1679"/>
      <c r="D330" s="1194"/>
      <c r="E330" s="1680"/>
    </row>
    <row r="331" spans="1:5" ht="30.75" thickBot="1">
      <c r="A331" s="190" t="s">
        <v>653</v>
      </c>
      <c r="B331" s="204" t="s">
        <v>654</v>
      </c>
      <c r="C331" s="205" t="s">
        <v>655</v>
      </c>
      <c r="D331" s="21">
        <v>3</v>
      </c>
      <c r="E331" s="206">
        <v>897</v>
      </c>
    </row>
    <row r="332" spans="1:5" ht="16.5" thickBot="1">
      <c r="A332" s="1475" t="s">
        <v>520</v>
      </c>
      <c r="B332" s="1476"/>
      <c r="C332" s="1476"/>
      <c r="D332" s="1477"/>
      <c r="E332" s="188">
        <f>SUM(E331:E331)</f>
        <v>897</v>
      </c>
    </row>
    <row r="333" spans="1:5" ht="30.75" thickBot="1">
      <c r="A333" s="1681" t="s">
        <v>656</v>
      </c>
      <c r="B333" s="1020" t="s">
        <v>657</v>
      </c>
      <c r="C333" s="191" t="s">
        <v>658</v>
      </c>
      <c r="D333" s="21">
        <v>2</v>
      </c>
      <c r="E333" s="206">
        <v>8456.8</v>
      </c>
    </row>
    <row r="334" spans="1:5" ht="16.5" thickBot="1">
      <c r="A334" s="1682"/>
      <c r="B334" s="1683"/>
      <c r="C334" s="207" t="s">
        <v>659</v>
      </c>
      <c r="D334" s="208">
        <v>10</v>
      </c>
      <c r="E334" s="209">
        <v>13085.89</v>
      </c>
    </row>
    <row r="335" spans="1:5" ht="16.5" thickBot="1">
      <c r="A335" s="1475" t="s">
        <v>520</v>
      </c>
      <c r="B335" s="1476"/>
      <c r="C335" s="1476"/>
      <c r="D335" s="1477"/>
      <c r="E335" s="188">
        <f>SUM(E333:E334)</f>
        <v>21542.69</v>
      </c>
    </row>
    <row r="336" spans="1:5" ht="16.5" thickBot="1">
      <c r="A336" s="210" t="s">
        <v>660</v>
      </c>
      <c r="B336" s="204" t="s">
        <v>654</v>
      </c>
      <c r="C336" s="211" t="s">
        <v>659</v>
      </c>
      <c r="D336" s="212">
        <v>7</v>
      </c>
      <c r="E336" s="379" t="s">
        <v>661</v>
      </c>
    </row>
    <row r="337" spans="1:5" ht="16.5" thickBot="1">
      <c r="A337" s="1475" t="s">
        <v>520</v>
      </c>
      <c r="B337" s="1476"/>
      <c r="C337" s="1476"/>
      <c r="D337" s="1477"/>
      <c r="E337" s="380" t="str">
        <f>E336</f>
        <v>10654,23</v>
      </c>
    </row>
    <row r="338" spans="1:5" ht="20.25" customHeight="1" thickBot="1">
      <c r="A338" s="213"/>
      <c r="B338" s="118"/>
      <c r="C338" s="214"/>
      <c r="D338" s="118"/>
      <c r="E338" s="215"/>
    </row>
    <row r="339" spans="1:5" ht="16.5" thickBot="1">
      <c r="A339" s="1275" t="s">
        <v>620</v>
      </c>
      <c r="B339" s="1276"/>
      <c r="C339" s="1276"/>
      <c r="D339" s="1277"/>
      <c r="E339" s="197">
        <f>E337+E335+E332</f>
        <v>33093.92</v>
      </c>
    </row>
    <row r="340" spans="1:5" ht="18.75">
      <c r="A340" s="216"/>
      <c r="B340" s="217"/>
      <c r="C340" s="217"/>
      <c r="D340" s="217"/>
      <c r="E340" s="218"/>
    </row>
    <row r="341" spans="1:5" ht="18.75">
      <c r="A341" s="219"/>
      <c r="B341" s="125"/>
      <c r="C341" s="125"/>
      <c r="D341" s="125"/>
      <c r="E341" s="220"/>
    </row>
    <row r="342" spans="1:5" ht="18.75">
      <c r="A342" s="1664" t="s">
        <v>662</v>
      </c>
      <c r="B342" s="1665"/>
      <c r="C342" s="1665"/>
      <c r="D342" s="1665"/>
      <c r="E342" s="1666"/>
    </row>
    <row r="343" spans="1:5" ht="19.5" thickBot="1">
      <c r="A343" s="219"/>
      <c r="B343" s="125"/>
      <c r="C343" s="125"/>
      <c r="D343" s="125"/>
      <c r="E343" s="220"/>
    </row>
    <row r="344" spans="1:5" ht="19.5" thickBot="1">
      <c r="A344" s="219"/>
      <c r="B344" s="125"/>
      <c r="C344" s="125"/>
      <c r="D344" s="10" t="s">
        <v>501</v>
      </c>
      <c r="E344" s="221">
        <v>427091.11</v>
      </c>
    </row>
    <row r="345" spans="1:5" ht="19.5" thickBot="1">
      <c r="A345" s="219"/>
      <c r="B345" s="125"/>
      <c r="C345" s="125"/>
      <c r="D345" s="12" t="s">
        <v>503</v>
      </c>
      <c r="E345" s="374">
        <f>E417</f>
        <v>48852.84</v>
      </c>
    </row>
    <row r="346" spans="1:5" ht="15.75">
      <c r="A346" s="222"/>
      <c r="B346" s="178"/>
      <c r="C346" s="223"/>
      <c r="D346" s="223"/>
      <c r="E346" s="224"/>
    </row>
    <row r="347" spans="1:5" ht="16.5" thickBot="1">
      <c r="A347" s="225"/>
      <c r="B347" s="226"/>
      <c r="C347" s="227"/>
      <c r="D347" s="227"/>
      <c r="E347" s="228"/>
    </row>
    <row r="348" spans="1:5" ht="39.75" thickBot="1">
      <c r="A348" s="229" t="s">
        <v>663</v>
      </c>
      <c r="B348" s="229" t="s">
        <v>505</v>
      </c>
      <c r="C348" s="230" t="s">
        <v>506</v>
      </c>
      <c r="D348" s="231" t="s">
        <v>507</v>
      </c>
      <c r="E348" s="232" t="s">
        <v>664</v>
      </c>
    </row>
    <row r="349" spans="1:5" ht="15.75">
      <c r="A349" s="1684" t="s">
        <v>665</v>
      </c>
      <c r="B349" s="1363" t="s">
        <v>666</v>
      </c>
      <c r="C349" s="233" t="s">
        <v>667</v>
      </c>
      <c r="D349" s="234">
        <v>10</v>
      </c>
      <c r="E349" s="383">
        <v>265</v>
      </c>
    </row>
    <row r="350" spans="1:5" ht="16.5" thickBot="1">
      <c r="A350" s="1685"/>
      <c r="B350" s="1362"/>
      <c r="C350" s="235" t="s">
        <v>668</v>
      </c>
      <c r="D350" s="236">
        <v>5</v>
      </c>
      <c r="E350" s="384">
        <v>100.1</v>
      </c>
    </row>
    <row r="351" spans="1:5" ht="16.5" thickBot="1">
      <c r="A351" s="1685"/>
      <c r="B351" s="1362"/>
      <c r="C351" s="237" t="s">
        <v>669</v>
      </c>
      <c r="D351" s="238">
        <v>1</v>
      </c>
      <c r="E351" s="382">
        <v>1219</v>
      </c>
    </row>
    <row r="352" spans="1:5" ht="30.75" thickBot="1">
      <c r="A352" s="1685"/>
      <c r="B352" s="1362"/>
      <c r="C352" s="235" t="s">
        <v>670</v>
      </c>
      <c r="D352" s="186">
        <v>9</v>
      </c>
      <c r="E352" s="385">
        <v>140.3</v>
      </c>
    </row>
    <row r="353" spans="1:5" ht="16.5" thickBot="1">
      <c r="A353" s="1685"/>
      <c r="B353" s="1362"/>
      <c r="C353" s="237" t="s">
        <v>671</v>
      </c>
      <c r="D353" s="238">
        <v>3</v>
      </c>
      <c r="E353" s="381">
        <v>1176</v>
      </c>
    </row>
    <row r="354" spans="1:5" ht="16.5" thickBot="1">
      <c r="A354" s="1686"/>
      <c r="B354" s="1362"/>
      <c r="C354" s="239" t="s">
        <v>672</v>
      </c>
      <c r="D354" s="240">
        <v>2</v>
      </c>
      <c r="E354" s="386">
        <v>300.08</v>
      </c>
    </row>
    <row r="355" spans="1:5" ht="16.5" thickBot="1">
      <c r="A355" s="1475" t="s">
        <v>520</v>
      </c>
      <c r="B355" s="1476"/>
      <c r="C355" s="1476"/>
      <c r="D355" s="1477"/>
      <c r="E355" s="374">
        <f>SUM(E349:E354)</f>
        <v>3200.4799999999996</v>
      </c>
    </row>
    <row r="356" spans="1:5" ht="16.5" thickBot="1">
      <c r="A356" s="1687" t="s">
        <v>673</v>
      </c>
      <c r="B356" s="1363" t="s">
        <v>666</v>
      </c>
      <c r="C356" s="235" t="s">
        <v>667</v>
      </c>
      <c r="D356" s="241">
        <v>5</v>
      </c>
      <c r="E356" s="387">
        <v>132.5</v>
      </c>
    </row>
    <row r="357" spans="1:5" ht="30.75" thickBot="1">
      <c r="A357" s="1687"/>
      <c r="B357" s="1362"/>
      <c r="C357" s="237" t="s">
        <v>674</v>
      </c>
      <c r="D357" s="242">
        <v>24</v>
      </c>
      <c r="E357" s="382">
        <v>6417.7</v>
      </c>
    </row>
    <row r="358" spans="1:5" ht="16.5" thickBot="1">
      <c r="A358" s="1687"/>
      <c r="B358" s="1362"/>
      <c r="C358" s="235" t="s">
        <v>668</v>
      </c>
      <c r="D358" s="243">
        <v>5</v>
      </c>
      <c r="E358" s="388">
        <v>100.1</v>
      </c>
    </row>
    <row r="359" spans="1:5" ht="16.5" thickBot="1">
      <c r="A359" s="1687"/>
      <c r="B359" s="1362"/>
      <c r="C359" s="237" t="s">
        <v>669</v>
      </c>
      <c r="D359" s="242">
        <v>1</v>
      </c>
      <c r="E359" s="382">
        <v>1219</v>
      </c>
    </row>
    <row r="360" spans="1:5" ht="30.75" thickBot="1">
      <c r="A360" s="1687"/>
      <c r="B360" s="1362"/>
      <c r="C360" s="244" t="s">
        <v>670</v>
      </c>
      <c r="D360" s="240">
        <v>5</v>
      </c>
      <c r="E360" s="386">
        <v>77.9</v>
      </c>
    </row>
    <row r="361" spans="1:5" ht="16.5" thickBot="1">
      <c r="A361" s="1475" t="s">
        <v>520</v>
      </c>
      <c r="B361" s="1476"/>
      <c r="C361" s="1476"/>
      <c r="D361" s="1477"/>
      <c r="E361" s="374">
        <f>SUM(E356:E360)</f>
        <v>7947.2</v>
      </c>
    </row>
    <row r="362" spans="1:5" ht="15.75">
      <c r="A362" s="1020" t="s">
        <v>675</v>
      </c>
      <c r="B362" s="1363" t="s">
        <v>666</v>
      </c>
      <c r="C362" s="233" t="s">
        <v>667</v>
      </c>
      <c r="D362" s="234">
        <v>6</v>
      </c>
      <c r="E362" s="383">
        <v>159</v>
      </c>
    </row>
    <row r="363" spans="1:5" ht="15.75">
      <c r="A363" s="1021"/>
      <c r="B363" s="1362"/>
      <c r="C363" s="233" t="s">
        <v>668</v>
      </c>
      <c r="D363" s="245">
        <v>6</v>
      </c>
      <c r="E363" s="386">
        <v>120.12</v>
      </c>
    </row>
    <row r="364" spans="1:5" ht="30.75" thickBot="1">
      <c r="A364" s="1021"/>
      <c r="B364" s="1362"/>
      <c r="C364" s="246" t="s">
        <v>670</v>
      </c>
      <c r="D364" s="240">
        <v>6</v>
      </c>
      <c r="E364" s="386">
        <v>93.48</v>
      </c>
    </row>
    <row r="365" spans="1:5" ht="16.5" thickBot="1">
      <c r="A365" s="1475" t="s">
        <v>520</v>
      </c>
      <c r="B365" s="1476"/>
      <c r="C365" s="1476"/>
      <c r="D365" s="1477"/>
      <c r="E365" s="374">
        <f>SUM(E362:E364)</f>
        <v>372.6</v>
      </c>
    </row>
    <row r="366" spans="1:5" ht="15.75">
      <c r="A366" s="1688" t="s">
        <v>676</v>
      </c>
      <c r="B366" s="1363" t="s">
        <v>677</v>
      </c>
      <c r="C366" s="233" t="s">
        <v>667</v>
      </c>
      <c r="D366" s="234">
        <v>9</v>
      </c>
      <c r="E366" s="383">
        <v>238.5</v>
      </c>
    </row>
    <row r="367" spans="1:5" ht="15.75">
      <c r="A367" s="1689"/>
      <c r="B367" s="1362"/>
      <c r="C367" s="233" t="s">
        <v>668</v>
      </c>
      <c r="D367" s="245">
        <v>9</v>
      </c>
      <c r="E367" s="386">
        <v>180.18</v>
      </c>
    </row>
    <row r="368" spans="1:5" ht="30.75" thickBot="1">
      <c r="A368" s="1689"/>
      <c r="B368" s="1362"/>
      <c r="C368" s="247" t="s">
        <v>670</v>
      </c>
      <c r="D368" s="240">
        <v>9</v>
      </c>
      <c r="E368" s="389">
        <v>140.22</v>
      </c>
    </row>
    <row r="369" spans="1:5" ht="16.5" thickBot="1">
      <c r="A369" s="1475" t="s">
        <v>520</v>
      </c>
      <c r="B369" s="1476"/>
      <c r="C369" s="1476"/>
      <c r="D369" s="1477"/>
      <c r="E369" s="374">
        <f>SUM(E366:E368)</f>
        <v>558.9</v>
      </c>
    </row>
    <row r="370" spans="1:5" ht="15.75">
      <c r="A370" s="1018" t="s">
        <v>678</v>
      </c>
      <c r="B370" s="1363" t="s">
        <v>666</v>
      </c>
      <c r="C370" s="248" t="s">
        <v>679</v>
      </c>
      <c r="D370" s="234">
        <v>12</v>
      </c>
      <c r="E370" s="383">
        <v>23592</v>
      </c>
    </row>
    <row r="371" spans="1:5" ht="15.75">
      <c r="A371" s="1019"/>
      <c r="B371" s="1362"/>
      <c r="C371" s="247" t="s">
        <v>680</v>
      </c>
      <c r="D371" s="249">
        <v>1</v>
      </c>
      <c r="E371" s="389">
        <v>412</v>
      </c>
    </row>
    <row r="372" spans="1:5" ht="16.5" thickBot="1">
      <c r="A372" s="1019"/>
      <c r="B372" s="1362"/>
      <c r="C372" s="244" t="s">
        <v>681</v>
      </c>
      <c r="D372" s="240">
        <v>2</v>
      </c>
      <c r="E372" s="390">
        <v>378</v>
      </c>
    </row>
    <row r="373" spans="1:5" ht="15.75">
      <c r="A373" s="1019"/>
      <c r="B373" s="1362"/>
      <c r="C373" s="233" t="s">
        <v>667</v>
      </c>
      <c r="D373" s="245">
        <v>7</v>
      </c>
      <c r="E373" s="386">
        <v>185.5</v>
      </c>
    </row>
    <row r="374" spans="1:5" ht="15.75">
      <c r="A374" s="1019"/>
      <c r="B374" s="1362"/>
      <c r="C374" s="233" t="s">
        <v>668</v>
      </c>
      <c r="D374" s="245">
        <v>10</v>
      </c>
      <c r="E374" s="389">
        <v>200.2</v>
      </c>
    </row>
    <row r="375" spans="1:5" ht="30.75" thickBot="1">
      <c r="A375" s="1019"/>
      <c r="B375" s="1362"/>
      <c r="C375" s="246" t="s">
        <v>670</v>
      </c>
      <c r="D375" s="250">
        <v>9</v>
      </c>
      <c r="E375" s="389">
        <v>140.22</v>
      </c>
    </row>
    <row r="376" spans="1:5" ht="16.5" thickBot="1">
      <c r="A376" s="1475" t="s">
        <v>520</v>
      </c>
      <c r="B376" s="1476"/>
      <c r="C376" s="1476"/>
      <c r="D376" s="1477"/>
      <c r="E376" s="374">
        <f>SUM(E370:E375)</f>
        <v>24907.920000000002</v>
      </c>
    </row>
    <row r="377" spans="1:5" ht="15.75">
      <c r="A377" s="1018" t="s">
        <v>682</v>
      </c>
      <c r="B377" s="1363" t="s">
        <v>683</v>
      </c>
      <c r="C377" s="233" t="s">
        <v>667</v>
      </c>
      <c r="D377" s="234">
        <v>7</v>
      </c>
      <c r="E377" s="383">
        <v>185.5</v>
      </c>
    </row>
    <row r="378" spans="1:5" ht="15.75">
      <c r="A378" s="1690"/>
      <c r="B378" s="1362"/>
      <c r="C378" s="233" t="s">
        <v>668</v>
      </c>
      <c r="D378" s="245">
        <v>7</v>
      </c>
      <c r="E378" s="389">
        <v>140.14</v>
      </c>
    </row>
    <row r="379" spans="1:5" ht="30.75" thickBot="1">
      <c r="A379" s="1690"/>
      <c r="B379" s="1362"/>
      <c r="C379" s="246" t="s">
        <v>670</v>
      </c>
      <c r="D379" s="240">
        <v>7</v>
      </c>
      <c r="E379" s="389">
        <v>109.06</v>
      </c>
    </row>
    <row r="380" spans="1:5" ht="16.5" thickBot="1">
      <c r="A380" s="1475" t="s">
        <v>520</v>
      </c>
      <c r="B380" s="1476"/>
      <c r="C380" s="1476"/>
      <c r="D380" s="1477"/>
      <c r="E380" s="374">
        <f>SUM(E377:E379)</f>
        <v>434.7</v>
      </c>
    </row>
    <row r="381" spans="1:5" ht="15.75">
      <c r="A381" s="1018" t="s">
        <v>684</v>
      </c>
      <c r="B381" s="1018" t="s">
        <v>666</v>
      </c>
      <c r="C381" s="233" t="s">
        <v>667</v>
      </c>
      <c r="D381" s="234">
        <v>8</v>
      </c>
      <c r="E381" s="383">
        <v>212</v>
      </c>
    </row>
    <row r="382" spans="1:5" ht="16.5" thickBot="1">
      <c r="A382" s="1019"/>
      <c r="B382" s="1019"/>
      <c r="C382" s="235" t="s">
        <v>668</v>
      </c>
      <c r="D382" s="186">
        <v>10</v>
      </c>
      <c r="E382" s="391">
        <v>200.2</v>
      </c>
    </row>
    <row r="383" spans="1:5" ht="16.5" thickBot="1">
      <c r="A383" s="1019"/>
      <c r="B383" s="1019"/>
      <c r="C383" s="237" t="s">
        <v>669</v>
      </c>
      <c r="D383" s="238">
        <v>1</v>
      </c>
      <c r="E383" s="382"/>
    </row>
    <row r="384" spans="1:5" ht="30">
      <c r="A384" s="1019"/>
      <c r="B384" s="1019"/>
      <c r="C384" s="233" t="s">
        <v>670</v>
      </c>
      <c r="D384" s="245">
        <v>7</v>
      </c>
      <c r="E384" s="386">
        <v>109.06</v>
      </c>
    </row>
    <row r="385" spans="1:5" ht="16.5" thickBot="1">
      <c r="A385" s="1019"/>
      <c r="B385" s="1689"/>
      <c r="C385" s="251" t="s">
        <v>672</v>
      </c>
      <c r="D385" s="240">
        <v>22</v>
      </c>
      <c r="E385" s="386">
        <v>3300.88</v>
      </c>
    </row>
    <row r="386" spans="1:5" ht="16.5" thickBot="1">
      <c r="A386" s="1475" t="s">
        <v>520</v>
      </c>
      <c r="B386" s="1476"/>
      <c r="C386" s="1476"/>
      <c r="D386" s="1477"/>
      <c r="E386" s="374">
        <f>SUM(E381:E385)</f>
        <v>3822.1400000000003</v>
      </c>
    </row>
    <row r="387" spans="1:5" ht="15.75">
      <c r="A387" s="1018" t="s">
        <v>685</v>
      </c>
      <c r="B387" s="1363" t="s">
        <v>686</v>
      </c>
      <c r="C387" s="233" t="s">
        <v>667</v>
      </c>
      <c r="D387" s="234">
        <v>7</v>
      </c>
      <c r="E387" s="383">
        <v>186</v>
      </c>
    </row>
    <row r="388" spans="1:5" ht="16.5" thickBot="1">
      <c r="A388" s="1019"/>
      <c r="B388" s="1362"/>
      <c r="C388" s="235" t="s">
        <v>668</v>
      </c>
      <c r="D388" s="186">
        <v>7</v>
      </c>
      <c r="E388" s="391">
        <v>140.14</v>
      </c>
    </row>
    <row r="389" spans="1:5" ht="16.5" thickBot="1">
      <c r="A389" s="1019"/>
      <c r="B389" s="1362"/>
      <c r="C389" s="237" t="s">
        <v>669</v>
      </c>
      <c r="D389" s="238">
        <v>1</v>
      </c>
      <c r="E389" s="382">
        <v>1219</v>
      </c>
    </row>
    <row r="390" spans="1:5" ht="30.75" thickBot="1">
      <c r="A390" s="1019"/>
      <c r="B390" s="1362"/>
      <c r="C390" s="233" t="s">
        <v>670</v>
      </c>
      <c r="D390" s="240">
        <v>7</v>
      </c>
      <c r="E390" s="386">
        <v>109.06</v>
      </c>
    </row>
    <row r="391" spans="1:5" ht="16.5" thickBot="1">
      <c r="A391" s="1475" t="s">
        <v>520</v>
      </c>
      <c r="B391" s="1476"/>
      <c r="C391" s="1476"/>
      <c r="D391" s="1477"/>
      <c r="E391" s="374">
        <f>SUM(E387:E390)</f>
        <v>1654.1999999999998</v>
      </c>
    </row>
    <row r="392" spans="1:5" ht="15.75">
      <c r="A392" s="1018" t="s">
        <v>687</v>
      </c>
      <c r="B392" s="1020" t="s">
        <v>686</v>
      </c>
      <c r="C392" s="233" t="s">
        <v>667</v>
      </c>
      <c r="D392" s="234">
        <v>6</v>
      </c>
      <c r="E392" s="383">
        <v>159</v>
      </c>
    </row>
    <row r="393" spans="1:5" ht="15.75">
      <c r="A393" s="1019"/>
      <c r="B393" s="1021"/>
      <c r="C393" s="233" t="s">
        <v>668</v>
      </c>
      <c r="D393" s="245">
        <v>6</v>
      </c>
      <c r="E393" s="386">
        <v>120.12</v>
      </c>
    </row>
    <row r="394" spans="1:5" ht="30.75" thickBot="1">
      <c r="A394" s="1691"/>
      <c r="B394" s="1382"/>
      <c r="C394" s="246" t="s">
        <v>670</v>
      </c>
      <c r="D394" s="240">
        <v>6</v>
      </c>
      <c r="E394" s="386">
        <v>93.48</v>
      </c>
    </row>
    <row r="395" spans="1:5" ht="16.5" thickBot="1">
      <c r="A395" s="1475" t="s">
        <v>520</v>
      </c>
      <c r="B395" s="1476"/>
      <c r="C395" s="1476"/>
      <c r="D395" s="1477"/>
      <c r="E395" s="374">
        <f>SUM(E392:E394)</f>
        <v>372.6</v>
      </c>
    </row>
    <row r="396" spans="1:5" ht="15.75">
      <c r="A396" s="1018" t="s">
        <v>688</v>
      </c>
      <c r="B396" s="1688" t="s">
        <v>686</v>
      </c>
      <c r="C396" s="233" t="s">
        <v>667</v>
      </c>
      <c r="D396" s="234">
        <v>11</v>
      </c>
      <c r="E396" s="383">
        <v>291.5</v>
      </c>
    </row>
    <row r="397" spans="1:5" ht="16.5" thickBot="1">
      <c r="A397" s="1019"/>
      <c r="B397" s="1689"/>
      <c r="C397" s="235" t="s">
        <v>668</v>
      </c>
      <c r="D397" s="186">
        <v>11</v>
      </c>
      <c r="E397" s="385">
        <v>220.22</v>
      </c>
    </row>
    <row r="398" spans="1:5" ht="16.5" thickBot="1">
      <c r="A398" s="1019"/>
      <c r="B398" s="1689"/>
      <c r="C398" s="237" t="s">
        <v>669</v>
      </c>
      <c r="D398" s="238">
        <v>1</v>
      </c>
      <c r="E398" s="382">
        <v>1219</v>
      </c>
    </row>
    <row r="399" spans="1:5" ht="30.75" thickBot="1">
      <c r="A399" s="1019"/>
      <c r="B399" s="1689"/>
      <c r="C399" s="244" t="s">
        <v>670</v>
      </c>
      <c r="D399" s="240">
        <v>11</v>
      </c>
      <c r="E399" s="386">
        <v>171.38</v>
      </c>
    </row>
    <row r="400" spans="1:5" ht="16.5" thickBot="1">
      <c r="A400" s="1475" t="s">
        <v>520</v>
      </c>
      <c r="B400" s="1476"/>
      <c r="C400" s="1476"/>
      <c r="D400" s="1477"/>
      <c r="E400" s="374">
        <f>SUM(E396:E399)</f>
        <v>1902.1</v>
      </c>
    </row>
    <row r="401" spans="1:5" ht="15.75">
      <c r="A401" s="1020" t="s">
        <v>689</v>
      </c>
      <c r="B401" s="1020" t="s">
        <v>690</v>
      </c>
      <c r="C401" s="233" t="s">
        <v>667</v>
      </c>
      <c r="D401" s="234">
        <v>5</v>
      </c>
      <c r="E401" s="392">
        <v>132.5</v>
      </c>
    </row>
    <row r="402" spans="1:5" ht="15.75">
      <c r="A402" s="1021"/>
      <c r="B402" s="1021"/>
      <c r="C402" s="233" t="s">
        <v>668</v>
      </c>
      <c r="D402" s="245">
        <v>5</v>
      </c>
      <c r="E402" s="393">
        <v>100.1</v>
      </c>
    </row>
    <row r="403" spans="1:5" ht="30.75" thickBot="1">
      <c r="A403" s="1382"/>
      <c r="B403" s="1021"/>
      <c r="C403" s="247" t="s">
        <v>670</v>
      </c>
      <c r="D403" s="240">
        <v>5</v>
      </c>
      <c r="E403" s="389">
        <v>77.9</v>
      </c>
    </row>
    <row r="404" spans="1:5" ht="16.5" thickBot="1">
      <c r="A404" s="1475" t="s">
        <v>520</v>
      </c>
      <c r="B404" s="1476"/>
      <c r="C404" s="1476"/>
      <c r="D404" s="1477"/>
      <c r="E404" s="374">
        <f>SUM(E401:E403)</f>
        <v>310.5</v>
      </c>
    </row>
    <row r="405" spans="1:5" ht="15.75">
      <c r="A405" s="1020" t="s">
        <v>691</v>
      </c>
      <c r="B405" s="1020" t="s">
        <v>692</v>
      </c>
      <c r="C405" s="233" t="s">
        <v>667</v>
      </c>
      <c r="D405" s="234">
        <v>6</v>
      </c>
      <c r="E405" s="383">
        <v>159</v>
      </c>
    </row>
    <row r="406" spans="1:5" ht="15.75">
      <c r="A406" s="1021"/>
      <c r="B406" s="1021"/>
      <c r="C406" s="233" t="s">
        <v>668</v>
      </c>
      <c r="D406" s="249">
        <v>6</v>
      </c>
      <c r="E406" s="386">
        <v>120.12</v>
      </c>
    </row>
    <row r="407" spans="1:5" ht="30.75" thickBot="1">
      <c r="A407" s="1382"/>
      <c r="B407" s="1021"/>
      <c r="C407" s="246" t="s">
        <v>670</v>
      </c>
      <c r="D407" s="250">
        <v>6</v>
      </c>
      <c r="E407" s="386">
        <v>93.48</v>
      </c>
    </row>
    <row r="408" spans="1:5" ht="16.5" thickBot="1">
      <c r="A408" s="1475" t="s">
        <v>520</v>
      </c>
      <c r="B408" s="1476"/>
      <c r="C408" s="1476"/>
      <c r="D408" s="1477"/>
      <c r="E408" s="374">
        <f>SUM(E405:E407)</f>
        <v>372.6</v>
      </c>
    </row>
    <row r="409" spans="1:5" ht="15.75">
      <c r="A409" s="1020" t="s">
        <v>693</v>
      </c>
      <c r="B409" s="1020" t="s">
        <v>692</v>
      </c>
      <c r="C409" s="233" t="s">
        <v>667</v>
      </c>
      <c r="D409" s="252">
        <v>9</v>
      </c>
      <c r="E409" s="383">
        <v>238.5</v>
      </c>
    </row>
    <row r="410" spans="1:5" ht="16.5" thickBot="1">
      <c r="A410" s="1021"/>
      <c r="B410" s="1021"/>
      <c r="C410" s="235" t="s">
        <v>668</v>
      </c>
      <c r="D410" s="186">
        <v>9</v>
      </c>
      <c r="E410" s="385">
        <v>180.18</v>
      </c>
    </row>
    <row r="411" spans="1:5" ht="16.5" thickBot="1">
      <c r="A411" s="1021"/>
      <c r="B411" s="1021"/>
      <c r="C411" s="237" t="s">
        <v>669</v>
      </c>
      <c r="D411" s="238">
        <v>1</v>
      </c>
      <c r="E411" s="382">
        <v>1219</v>
      </c>
    </row>
    <row r="412" spans="1:5" ht="30.75" thickBot="1">
      <c r="A412" s="1382"/>
      <c r="B412" s="1382"/>
      <c r="C412" s="244" t="s">
        <v>670</v>
      </c>
      <c r="D412" s="240">
        <v>9</v>
      </c>
      <c r="E412" s="394">
        <v>140.22</v>
      </c>
    </row>
    <row r="413" spans="1:5" ht="16.5" thickBot="1">
      <c r="A413" s="1475" t="s">
        <v>520</v>
      </c>
      <c r="B413" s="1476"/>
      <c r="C413" s="1476"/>
      <c r="D413" s="1477"/>
      <c r="E413" s="374">
        <f>SUM(E409:E412)</f>
        <v>1777.9</v>
      </c>
    </row>
    <row r="414" spans="1:5" ht="16.5" thickBot="1">
      <c r="A414" s="181" t="s">
        <v>694</v>
      </c>
      <c r="B414" s="253" t="s">
        <v>692</v>
      </c>
      <c r="C414" s="254" t="s">
        <v>669</v>
      </c>
      <c r="D414" s="242">
        <v>1</v>
      </c>
      <c r="E414" s="382">
        <v>1219</v>
      </c>
    </row>
    <row r="415" spans="1:5" ht="16.5" thickBot="1">
      <c r="A415" s="1475" t="s">
        <v>520</v>
      </c>
      <c r="B415" s="1476"/>
      <c r="C415" s="1476"/>
      <c r="D415" s="1477"/>
      <c r="E415" s="374">
        <f>SUM(E414)</f>
        <v>1219</v>
      </c>
    </row>
    <row r="416" spans="1:5" ht="16.5" thickBot="1">
      <c r="A416" s="1692"/>
      <c r="B416" s="1693"/>
      <c r="C416" s="1693"/>
      <c r="D416" s="1693"/>
      <c r="E416" s="1694"/>
    </row>
    <row r="417" spans="1:5" ht="16.5" thickBot="1">
      <c r="A417" s="1275" t="s">
        <v>620</v>
      </c>
      <c r="B417" s="1276"/>
      <c r="C417" s="1276"/>
      <c r="D417" s="1277"/>
      <c r="E417" s="121">
        <f>E415+E413+E408+E404+E400+E395+E391+E386+E380+E376+E369+E365+E361+E355</f>
        <v>48852.84</v>
      </c>
    </row>
    <row r="418" spans="1:5" ht="15.75">
      <c r="A418" s="169"/>
      <c r="B418" s="134"/>
      <c r="C418" s="170"/>
      <c r="D418" s="170"/>
      <c r="E418" s="171"/>
    </row>
    <row r="419" spans="1:5" ht="15.75">
      <c r="A419" s="122"/>
      <c r="B419" s="255"/>
      <c r="C419" s="202"/>
      <c r="D419" s="202"/>
      <c r="E419" s="256"/>
    </row>
    <row r="420" spans="1:5" ht="15.75">
      <c r="A420" s="122"/>
      <c r="B420" s="255"/>
      <c r="C420" s="202"/>
      <c r="D420" s="202"/>
      <c r="E420" s="256"/>
    </row>
    <row r="421" spans="1:5" ht="18.75">
      <c r="A421" s="1664" t="s">
        <v>695</v>
      </c>
      <c r="B421" s="1665"/>
      <c r="C421" s="1665"/>
      <c r="D421" s="1665"/>
      <c r="E421" s="1666"/>
    </row>
    <row r="422" spans="1:5" ht="16.5" thickBot="1">
      <c r="A422" s="172"/>
      <c r="B422" s="3"/>
      <c r="C422" s="173"/>
      <c r="D422" s="173"/>
      <c r="E422" s="4"/>
    </row>
    <row r="423" spans="1:5" ht="16.5" thickBot="1">
      <c r="A423" s="8"/>
      <c r="B423" s="257"/>
      <c r="C423" s="258"/>
      <c r="D423" s="10" t="s">
        <v>501</v>
      </c>
      <c r="E423" s="380">
        <v>494614.56</v>
      </c>
    </row>
    <row r="424" spans="1:5" ht="16.5" thickBot="1">
      <c r="A424" s="8"/>
      <c r="B424" s="174"/>
      <c r="C424" s="175"/>
      <c r="D424" s="12" t="s">
        <v>503</v>
      </c>
      <c r="E424" s="374">
        <f>E461</f>
        <v>39361</v>
      </c>
    </row>
    <row r="425" spans="1:5" ht="15.75">
      <c r="A425" s="8"/>
      <c r="B425" s="174"/>
      <c r="C425" s="175"/>
      <c r="D425" s="259"/>
      <c r="E425" s="260"/>
    </row>
    <row r="426" spans="1:5" ht="16.5" thickBot="1">
      <c r="A426" s="261"/>
      <c r="B426" s="262"/>
      <c r="C426" s="263"/>
      <c r="D426" s="265"/>
      <c r="E426" s="266"/>
    </row>
    <row r="427" spans="1:5" ht="15.75">
      <c r="A427" s="1194" t="s">
        <v>504</v>
      </c>
      <c r="B427" s="1194" t="s">
        <v>505</v>
      </c>
      <c r="C427" s="1194" t="s">
        <v>506</v>
      </c>
      <c r="D427" s="1192" t="s">
        <v>507</v>
      </c>
      <c r="E427" s="1629" t="s">
        <v>508</v>
      </c>
    </row>
    <row r="428" spans="1:5" ht="16.5" thickBot="1">
      <c r="A428" s="1052"/>
      <c r="B428" s="1052"/>
      <c r="C428" s="1052"/>
      <c r="D428" s="1667"/>
      <c r="E428" s="1205"/>
    </row>
    <row r="429" spans="1:5" ht="16.5" thickBot="1">
      <c r="A429" s="267" t="s">
        <v>696</v>
      </c>
      <c r="B429" s="268" t="s">
        <v>697</v>
      </c>
      <c r="C429" s="269" t="s">
        <v>698</v>
      </c>
      <c r="D429" s="242" t="s">
        <v>699</v>
      </c>
      <c r="E429" s="381">
        <v>5500</v>
      </c>
    </row>
    <row r="430" spans="1:5" ht="16.5" thickBot="1">
      <c r="A430" s="1695" t="s">
        <v>520</v>
      </c>
      <c r="B430" s="1696"/>
      <c r="C430" s="1696"/>
      <c r="D430" s="1697"/>
      <c r="E430" s="395">
        <f>SUM(E429:E429)</f>
        <v>5500</v>
      </c>
    </row>
    <row r="431" spans="1:5" ht="30">
      <c r="A431" s="1407" t="s">
        <v>5</v>
      </c>
      <c r="B431" s="1407" t="s">
        <v>700</v>
      </c>
      <c r="C431" s="270" t="s">
        <v>701</v>
      </c>
      <c r="D431" s="271">
        <v>1</v>
      </c>
      <c r="E431" s="78">
        <v>448</v>
      </c>
    </row>
    <row r="432" spans="1:5" ht="30">
      <c r="A432" s="1408"/>
      <c r="B432" s="1408"/>
      <c r="C432" s="272" t="s">
        <v>702</v>
      </c>
      <c r="D432" s="273">
        <v>1</v>
      </c>
      <c r="E432" s="80">
        <v>424</v>
      </c>
    </row>
    <row r="433" spans="1:5" ht="30">
      <c r="A433" s="1408"/>
      <c r="B433" s="1408"/>
      <c r="C433" s="272" t="s">
        <v>703</v>
      </c>
      <c r="D433" s="273">
        <v>1</v>
      </c>
      <c r="E433" s="80">
        <v>596</v>
      </c>
    </row>
    <row r="434" spans="1:5" ht="30">
      <c r="A434" s="1408"/>
      <c r="B434" s="1408"/>
      <c r="C434" s="272" t="s">
        <v>704</v>
      </c>
      <c r="D434" s="151">
        <v>1</v>
      </c>
      <c r="E434" s="80">
        <v>596</v>
      </c>
    </row>
    <row r="435" spans="1:5" ht="30">
      <c r="A435" s="1408"/>
      <c r="B435" s="1408"/>
      <c r="C435" s="272" t="s">
        <v>705</v>
      </c>
      <c r="D435" s="151">
        <v>1</v>
      </c>
      <c r="E435" s="80">
        <v>1324</v>
      </c>
    </row>
    <row r="436" spans="1:5" ht="30.75" thickBot="1">
      <c r="A436" s="1427"/>
      <c r="B436" s="1427"/>
      <c r="C436" s="146" t="s">
        <v>706</v>
      </c>
      <c r="D436" s="274">
        <v>1</v>
      </c>
      <c r="E436" s="396">
        <v>1124</v>
      </c>
    </row>
    <row r="437" spans="1:5" ht="16.5" thickBot="1">
      <c r="A437" s="1695" t="s">
        <v>520</v>
      </c>
      <c r="B437" s="1696"/>
      <c r="C437" s="1696"/>
      <c r="D437" s="1697"/>
      <c r="E437" s="395">
        <f>SUM(E431:E436)</f>
        <v>4512</v>
      </c>
    </row>
    <row r="438" spans="1:5" ht="15.75">
      <c r="A438" s="1407" t="s">
        <v>707</v>
      </c>
      <c r="B438" s="1407" t="s">
        <v>708</v>
      </c>
      <c r="C438" s="275" t="s">
        <v>709</v>
      </c>
      <c r="D438" s="234">
        <v>1</v>
      </c>
      <c r="E438" s="397">
        <v>979</v>
      </c>
    </row>
    <row r="439" spans="1:5" ht="15.75">
      <c r="A439" s="1408"/>
      <c r="B439" s="1408"/>
      <c r="C439" s="276" t="s">
        <v>710</v>
      </c>
      <c r="D439" s="249">
        <v>1</v>
      </c>
      <c r="E439" s="398">
        <v>3299</v>
      </c>
    </row>
    <row r="440" spans="1:5" ht="15.75">
      <c r="A440" s="1408"/>
      <c r="B440" s="1408"/>
      <c r="C440" s="276" t="s">
        <v>711</v>
      </c>
      <c r="D440" s="249">
        <v>1</v>
      </c>
      <c r="E440" s="398">
        <v>289</v>
      </c>
    </row>
    <row r="441" spans="1:5" ht="15.75">
      <c r="A441" s="1408"/>
      <c r="B441" s="1408"/>
      <c r="C441" s="276" t="s">
        <v>712</v>
      </c>
      <c r="D441" s="249">
        <v>1</v>
      </c>
      <c r="E441" s="398">
        <v>2989</v>
      </c>
    </row>
    <row r="442" spans="1:5" ht="15.75">
      <c r="A442" s="1408"/>
      <c r="B442" s="1408"/>
      <c r="C442" s="276" t="s">
        <v>713</v>
      </c>
      <c r="D442" s="249">
        <v>1</v>
      </c>
      <c r="E442" s="398">
        <v>1379</v>
      </c>
    </row>
    <row r="443" spans="1:5" ht="15.75">
      <c r="A443" s="1408"/>
      <c r="B443" s="1408"/>
      <c r="C443" s="276" t="s">
        <v>714</v>
      </c>
      <c r="D443" s="249">
        <v>1</v>
      </c>
      <c r="E443" s="398">
        <v>1729</v>
      </c>
    </row>
    <row r="444" spans="1:5" ht="16.5" thickBot="1">
      <c r="A444" s="1427"/>
      <c r="B444" s="1427"/>
      <c r="C444" s="277" t="s">
        <v>715</v>
      </c>
      <c r="D444" s="250">
        <v>1</v>
      </c>
      <c r="E444" s="399">
        <v>1889</v>
      </c>
    </row>
    <row r="445" spans="1:5" ht="16.5" thickBot="1">
      <c r="A445" s="1698" t="s">
        <v>520</v>
      </c>
      <c r="B445" s="1696"/>
      <c r="C445" s="1696"/>
      <c r="D445" s="1699"/>
      <c r="E445" s="374">
        <f>SUM(E438:E444)</f>
        <v>12553</v>
      </c>
    </row>
    <row r="446" spans="1:5" ht="45.75" thickBot="1">
      <c r="A446" s="1407" t="s">
        <v>716</v>
      </c>
      <c r="B446" s="1407" t="s">
        <v>717</v>
      </c>
      <c r="C446" s="237" t="s">
        <v>718</v>
      </c>
      <c r="D446" s="18">
        <v>1</v>
      </c>
      <c r="E446" s="75">
        <v>7436</v>
      </c>
    </row>
    <row r="447" spans="1:5" ht="15.75">
      <c r="A447" s="1408"/>
      <c r="B447" s="1408"/>
      <c r="C447" s="278" t="s">
        <v>719</v>
      </c>
      <c r="D447" s="112">
        <v>1</v>
      </c>
      <c r="E447" s="400">
        <v>810</v>
      </c>
    </row>
    <row r="448" spans="1:5" ht="15.75">
      <c r="A448" s="1408"/>
      <c r="B448" s="1408"/>
      <c r="C448" s="279" t="s">
        <v>720</v>
      </c>
      <c r="D448" s="23">
        <v>4</v>
      </c>
      <c r="E448" s="80">
        <v>460</v>
      </c>
    </row>
    <row r="449" spans="1:5" ht="15.75">
      <c r="A449" s="1408"/>
      <c r="B449" s="1408"/>
      <c r="C449" s="279" t="s">
        <v>721</v>
      </c>
      <c r="D449" s="23">
        <v>1</v>
      </c>
      <c r="E449" s="80">
        <v>815</v>
      </c>
    </row>
    <row r="450" spans="1:5" ht="15.75">
      <c r="A450" s="1408"/>
      <c r="B450" s="1408"/>
      <c r="C450" s="279" t="s">
        <v>722</v>
      </c>
      <c r="D450" s="23">
        <v>1</v>
      </c>
      <c r="E450" s="80">
        <v>815</v>
      </c>
    </row>
    <row r="451" spans="1:5" ht="15.75">
      <c r="A451" s="1408"/>
      <c r="B451" s="1408"/>
      <c r="C451" s="279" t="s">
        <v>723</v>
      </c>
      <c r="D451" s="23">
        <v>1</v>
      </c>
      <c r="E451" s="80">
        <v>815</v>
      </c>
    </row>
    <row r="452" spans="1:5" ht="26.25" customHeight="1">
      <c r="A452" s="1408"/>
      <c r="B452" s="1408"/>
      <c r="C452" s="279" t="s">
        <v>724</v>
      </c>
      <c r="D452" s="23">
        <v>1</v>
      </c>
      <c r="E452" s="80">
        <v>1000</v>
      </c>
    </row>
    <row r="453" spans="1:5" ht="15.75">
      <c r="A453" s="1408"/>
      <c r="B453" s="1408"/>
      <c r="C453" s="279" t="s">
        <v>725</v>
      </c>
      <c r="D453" s="23">
        <v>1</v>
      </c>
      <c r="E453" s="80">
        <v>350</v>
      </c>
    </row>
    <row r="454" spans="1:5" ht="15.75">
      <c r="A454" s="1408"/>
      <c r="B454" s="1408"/>
      <c r="C454" s="279" t="s">
        <v>726</v>
      </c>
      <c r="D454" s="23">
        <v>1</v>
      </c>
      <c r="E454" s="80">
        <v>285</v>
      </c>
    </row>
    <row r="455" spans="1:5" ht="15.75">
      <c r="A455" s="1408"/>
      <c r="B455" s="1408"/>
      <c r="C455" s="279" t="s">
        <v>727</v>
      </c>
      <c r="D455" s="23">
        <v>1</v>
      </c>
      <c r="E455" s="80">
        <v>160</v>
      </c>
    </row>
    <row r="456" spans="1:5" ht="15.75">
      <c r="A456" s="1408"/>
      <c r="B456" s="1408"/>
      <c r="C456" s="279" t="s">
        <v>728</v>
      </c>
      <c r="D456" s="23">
        <v>1</v>
      </c>
      <c r="E456" s="80">
        <v>880</v>
      </c>
    </row>
    <row r="457" spans="1:5" ht="15.75">
      <c r="A457" s="1408"/>
      <c r="B457" s="1408"/>
      <c r="C457" s="279" t="s">
        <v>729</v>
      </c>
      <c r="D457" s="23">
        <v>1</v>
      </c>
      <c r="E457" s="80">
        <v>880</v>
      </c>
    </row>
    <row r="458" spans="1:5" ht="16.5" thickBot="1">
      <c r="A458" s="1408"/>
      <c r="B458" s="1408"/>
      <c r="C458" s="280" t="s">
        <v>730</v>
      </c>
      <c r="D458" s="25">
        <v>2</v>
      </c>
      <c r="E458" s="396">
        <v>2090</v>
      </c>
    </row>
    <row r="459" spans="1:5" ht="16.5" thickBot="1">
      <c r="A459" s="1698" t="s">
        <v>520</v>
      </c>
      <c r="B459" s="1696"/>
      <c r="C459" s="1696"/>
      <c r="D459" s="1699"/>
      <c r="E459" s="374">
        <f>SUM(E446:E458)</f>
        <v>16796</v>
      </c>
    </row>
    <row r="460" spans="1:5" ht="16.5" thickBot="1">
      <c r="A460" s="281"/>
      <c r="B460" s="226"/>
      <c r="C460" s="282"/>
      <c r="D460" s="282"/>
      <c r="E460" s="401"/>
    </row>
    <row r="461" spans="1:5" ht="16.5" thickBot="1">
      <c r="A461" s="1292" t="s">
        <v>620</v>
      </c>
      <c r="B461" s="1293"/>
      <c r="C461" s="1293"/>
      <c r="D461" s="1294"/>
      <c r="E461" s="402">
        <f>E459+E445+E437+E430</f>
        <v>39361</v>
      </c>
    </row>
    <row r="462" spans="1:5" ht="15.75">
      <c r="A462" s="283"/>
      <c r="B462" s="134"/>
      <c r="C462" s="134"/>
      <c r="D462" s="134"/>
      <c r="E462" s="171"/>
    </row>
    <row r="463" spans="1:5" ht="15.75">
      <c r="A463" s="284"/>
      <c r="B463" s="3"/>
      <c r="C463" s="3"/>
      <c r="D463" s="3"/>
      <c r="E463" s="4"/>
    </row>
    <row r="464" spans="1:5" ht="18.75">
      <c r="A464" s="1628" t="s">
        <v>731</v>
      </c>
      <c r="B464" s="1675"/>
      <c r="C464" s="1675"/>
      <c r="D464" s="1675"/>
      <c r="E464" s="1676"/>
    </row>
    <row r="465" spans="1:5" ht="16.5" thickBot="1">
      <c r="A465" s="285"/>
      <c r="B465" s="3"/>
      <c r="C465" s="173"/>
      <c r="D465" s="173"/>
      <c r="E465" s="4"/>
    </row>
    <row r="466" spans="1:5" ht="16.5" thickBot="1">
      <c r="A466" s="286"/>
      <c r="B466" s="257"/>
      <c r="C466" s="258"/>
      <c r="D466" s="287" t="s">
        <v>501</v>
      </c>
      <c r="E466" s="403">
        <v>546986.57</v>
      </c>
    </row>
    <row r="467" spans="1:5" ht="16.5" thickBot="1">
      <c r="A467" s="8"/>
      <c r="B467" s="174"/>
      <c r="C467" s="175"/>
      <c r="D467" s="288" t="s">
        <v>503</v>
      </c>
      <c r="E467" s="404">
        <f>E572</f>
        <v>116103.17000000001</v>
      </c>
    </row>
    <row r="468" spans="1:5" ht="15.75">
      <c r="A468" s="1196"/>
      <c r="B468" s="1197"/>
      <c r="C468" s="1197"/>
      <c r="D468" s="1198"/>
      <c r="E468" s="1200"/>
    </row>
    <row r="469" spans="1:5" ht="16.5" thickBot="1">
      <c r="A469" s="1202"/>
      <c r="B469" s="1203"/>
      <c r="C469" s="1203"/>
      <c r="D469" s="1199"/>
      <c r="E469" s="1201"/>
    </row>
    <row r="470" spans="1:5" ht="15.75">
      <c r="A470" s="1209" t="s">
        <v>504</v>
      </c>
      <c r="B470" s="1193" t="s">
        <v>505</v>
      </c>
      <c r="C470" s="1195" t="s">
        <v>506</v>
      </c>
      <c r="D470" s="1193" t="s">
        <v>507</v>
      </c>
      <c r="E470" s="1204" t="s">
        <v>508</v>
      </c>
    </row>
    <row r="471" spans="1:5" ht="21" customHeight="1" thickBot="1">
      <c r="A471" s="1192"/>
      <c r="B471" s="1194"/>
      <c r="C471" s="1186"/>
      <c r="D471" s="1194"/>
      <c r="E471" s="1629"/>
    </row>
    <row r="472" spans="1:5" ht="30.75" thickBot="1">
      <c r="A472" s="1405" t="s">
        <v>732</v>
      </c>
      <c r="B472" s="1407" t="s">
        <v>733</v>
      </c>
      <c r="C472" s="289" t="s">
        <v>734</v>
      </c>
      <c r="D472" s="18">
        <v>24</v>
      </c>
      <c r="E472" s="29">
        <v>441.6</v>
      </c>
    </row>
    <row r="473" spans="1:5" ht="30.75" thickBot="1">
      <c r="A473" s="1406"/>
      <c r="B473" s="1408"/>
      <c r="C473" s="289" t="s">
        <v>735</v>
      </c>
      <c r="D473" s="31">
        <v>74</v>
      </c>
      <c r="E473" s="32">
        <v>4494.76</v>
      </c>
    </row>
    <row r="474" spans="1:5" ht="33.75" customHeight="1" thickBot="1">
      <c r="A474" s="1406"/>
      <c r="B474" s="1408"/>
      <c r="C474" s="290" t="s">
        <v>736</v>
      </c>
      <c r="D474" s="31">
        <v>12</v>
      </c>
      <c r="E474" s="32">
        <v>192.36</v>
      </c>
    </row>
    <row r="475" spans="1:5" ht="30.75" thickBot="1">
      <c r="A475" s="1406"/>
      <c r="B475" s="1408"/>
      <c r="C475" s="291" t="s">
        <v>737</v>
      </c>
      <c r="D475" s="31">
        <v>32</v>
      </c>
      <c r="E475" s="32">
        <v>440.64</v>
      </c>
    </row>
    <row r="476" spans="1:5" ht="30.75" thickBot="1">
      <c r="A476" s="1406"/>
      <c r="B476" s="1408"/>
      <c r="C476" s="292" t="s">
        <v>738</v>
      </c>
      <c r="D476" s="293">
        <v>5</v>
      </c>
      <c r="E476" s="32">
        <v>1189.85</v>
      </c>
    </row>
    <row r="477" spans="1:5" ht="30.75" thickBot="1">
      <c r="A477" s="1406"/>
      <c r="B477" s="1408"/>
      <c r="C477" s="205" t="s">
        <v>739</v>
      </c>
      <c r="D477" s="293">
        <v>5</v>
      </c>
      <c r="E477" s="32">
        <v>1189.85</v>
      </c>
    </row>
    <row r="478" spans="1:5" ht="16.5" thickBot="1">
      <c r="A478" s="1475" t="s">
        <v>520</v>
      </c>
      <c r="B478" s="1476"/>
      <c r="C478" s="1476"/>
      <c r="D478" s="1477"/>
      <c r="E478" s="374">
        <v>7949.06</v>
      </c>
    </row>
    <row r="479" spans="1:5" ht="30.75" thickBot="1">
      <c r="A479" s="1407" t="s">
        <v>740</v>
      </c>
      <c r="B479" s="1407" t="s">
        <v>733</v>
      </c>
      <c r="C479" s="289" t="s">
        <v>734</v>
      </c>
      <c r="D479" s="18">
        <v>24</v>
      </c>
      <c r="E479" s="29">
        <v>441.6</v>
      </c>
    </row>
    <row r="480" spans="1:5" ht="30.75" thickBot="1">
      <c r="A480" s="1408"/>
      <c r="B480" s="1408"/>
      <c r="C480" s="289" t="s">
        <v>735</v>
      </c>
      <c r="D480" s="31">
        <v>74</v>
      </c>
      <c r="E480" s="32">
        <v>4494.76</v>
      </c>
    </row>
    <row r="481" spans="1:5" ht="30.75" thickBot="1">
      <c r="A481" s="1408"/>
      <c r="B481" s="1408"/>
      <c r="C481" s="290" t="s">
        <v>736</v>
      </c>
      <c r="D481" s="31">
        <v>16</v>
      </c>
      <c r="E481" s="32">
        <v>256.48</v>
      </c>
    </row>
    <row r="482" spans="1:5" ht="30.75" thickBot="1">
      <c r="A482" s="1408"/>
      <c r="B482" s="1408"/>
      <c r="C482" s="291" t="s">
        <v>737</v>
      </c>
      <c r="D482" s="31">
        <v>32</v>
      </c>
      <c r="E482" s="32">
        <v>440.64</v>
      </c>
    </row>
    <row r="483" spans="1:5" ht="32.25" thickBot="1">
      <c r="A483" s="1408"/>
      <c r="B483" s="1408"/>
      <c r="C483" s="294" t="s">
        <v>739</v>
      </c>
      <c r="D483" s="295">
        <v>10</v>
      </c>
      <c r="E483" s="405">
        <v>2379.7</v>
      </c>
    </row>
    <row r="484" spans="1:5" ht="16.5" thickBot="1">
      <c r="A484" s="1475" t="s">
        <v>520</v>
      </c>
      <c r="B484" s="1476"/>
      <c r="C484" s="1476"/>
      <c r="D484" s="1477"/>
      <c r="E484" s="374">
        <v>8013.18</v>
      </c>
    </row>
    <row r="485" spans="1:5" ht="30.75" thickBot="1">
      <c r="A485" s="1407" t="s">
        <v>741</v>
      </c>
      <c r="B485" s="1407" t="s">
        <v>733</v>
      </c>
      <c r="C485" s="289" t="s">
        <v>734</v>
      </c>
      <c r="D485" s="18">
        <v>24</v>
      </c>
      <c r="E485" s="29">
        <v>441.6</v>
      </c>
    </row>
    <row r="486" spans="1:5" ht="30.75" thickBot="1">
      <c r="A486" s="1408"/>
      <c r="B486" s="1408"/>
      <c r="C486" s="289" t="s">
        <v>735</v>
      </c>
      <c r="D486" s="31">
        <v>74</v>
      </c>
      <c r="E486" s="32">
        <v>4494.76</v>
      </c>
    </row>
    <row r="487" spans="1:5" ht="30.75" thickBot="1">
      <c r="A487" s="1408"/>
      <c r="B487" s="1408"/>
      <c r="C487" s="290" t="s">
        <v>736</v>
      </c>
      <c r="D487" s="31">
        <v>16</v>
      </c>
      <c r="E487" s="32">
        <v>256.48</v>
      </c>
    </row>
    <row r="488" spans="1:5" ht="30.75" thickBot="1">
      <c r="A488" s="1408"/>
      <c r="B488" s="1408"/>
      <c r="C488" s="291" t="s">
        <v>737</v>
      </c>
      <c r="D488" s="31">
        <v>32</v>
      </c>
      <c r="E488" s="32">
        <v>440.64</v>
      </c>
    </row>
    <row r="489" spans="1:5" ht="30.75" thickBot="1">
      <c r="A489" s="1408"/>
      <c r="B489" s="1408"/>
      <c r="C489" s="292" t="s">
        <v>738</v>
      </c>
      <c r="D489" s="296">
        <v>15</v>
      </c>
      <c r="E489" s="29">
        <v>3569.55</v>
      </c>
    </row>
    <row r="490" spans="1:5" ht="30.75" thickBot="1">
      <c r="A490" s="1408"/>
      <c r="B490" s="1408"/>
      <c r="C490" s="297" t="s">
        <v>742</v>
      </c>
      <c r="D490" s="296">
        <v>1</v>
      </c>
      <c r="E490" s="29">
        <v>15220</v>
      </c>
    </row>
    <row r="491" spans="1:5" ht="30.75" thickBot="1">
      <c r="A491" s="1427"/>
      <c r="B491" s="1427"/>
      <c r="C491" s="298" t="s">
        <v>743</v>
      </c>
      <c r="D491" s="18">
        <v>1</v>
      </c>
      <c r="E491" s="29">
        <v>976</v>
      </c>
    </row>
    <row r="492" spans="1:5" ht="16.5" thickBot="1">
      <c r="A492" s="1475" t="s">
        <v>520</v>
      </c>
      <c r="B492" s="1476"/>
      <c r="C492" s="1476"/>
      <c r="D492" s="1477"/>
      <c r="E492" s="374">
        <v>25399.03</v>
      </c>
    </row>
    <row r="493" spans="1:5" ht="30.75" thickBot="1">
      <c r="A493" s="1405" t="s">
        <v>744</v>
      </c>
      <c r="B493" s="1407" t="s">
        <v>745</v>
      </c>
      <c r="C493" s="205" t="s">
        <v>734</v>
      </c>
      <c r="D493" s="18">
        <v>16</v>
      </c>
      <c r="E493" s="29">
        <v>294.4</v>
      </c>
    </row>
    <row r="494" spans="1:5" ht="30.75" thickBot="1">
      <c r="A494" s="1700"/>
      <c r="B494" s="1702"/>
      <c r="C494" s="205" t="s">
        <v>735</v>
      </c>
      <c r="D494" s="31">
        <v>28</v>
      </c>
      <c r="E494" s="32">
        <v>1700.72</v>
      </c>
    </row>
    <row r="495" spans="1:5" ht="30.75" thickBot="1">
      <c r="A495" s="1700"/>
      <c r="B495" s="1702"/>
      <c r="C495" s="297" t="s">
        <v>736</v>
      </c>
      <c r="D495" s="31">
        <v>12</v>
      </c>
      <c r="E495" s="32">
        <v>192.36</v>
      </c>
    </row>
    <row r="496" spans="1:5" ht="30.75" thickBot="1">
      <c r="A496" s="1701"/>
      <c r="B496" s="1703"/>
      <c r="C496" s="299" t="s">
        <v>737</v>
      </c>
      <c r="D496" s="37">
        <v>16</v>
      </c>
      <c r="E496" s="38">
        <v>220.32</v>
      </c>
    </row>
    <row r="497" spans="1:5" ht="16.5" thickBot="1">
      <c r="A497" s="1475" t="s">
        <v>520</v>
      </c>
      <c r="B497" s="1476"/>
      <c r="C497" s="1476"/>
      <c r="D497" s="1477"/>
      <c r="E497" s="374">
        <v>2407.8</v>
      </c>
    </row>
    <row r="498" spans="1:5" ht="30.75" thickBot="1">
      <c r="A498" s="1407" t="s">
        <v>746</v>
      </c>
      <c r="B498" s="1407" t="s">
        <v>747</v>
      </c>
      <c r="C498" s="205" t="s">
        <v>734</v>
      </c>
      <c r="D498" s="300">
        <v>20</v>
      </c>
      <c r="E498" s="406">
        <v>368</v>
      </c>
    </row>
    <row r="499" spans="1:5" ht="30.75" thickBot="1">
      <c r="A499" s="1408"/>
      <c r="B499" s="1408"/>
      <c r="C499" s="205" t="s">
        <v>735</v>
      </c>
      <c r="D499" s="301">
        <v>28</v>
      </c>
      <c r="E499" s="407">
        <v>1700.72</v>
      </c>
    </row>
    <row r="500" spans="1:5" ht="30.75" thickBot="1">
      <c r="A500" s="1408"/>
      <c r="B500" s="1408"/>
      <c r="C500" s="297" t="s">
        <v>736</v>
      </c>
      <c r="D500" s="31">
        <v>16</v>
      </c>
      <c r="E500" s="32">
        <v>256.48</v>
      </c>
    </row>
    <row r="501" spans="1:5" ht="30.75" thickBot="1">
      <c r="A501" s="1408"/>
      <c r="B501" s="1408"/>
      <c r="C501" s="299" t="s">
        <v>737</v>
      </c>
      <c r="D501" s="302">
        <v>16</v>
      </c>
      <c r="E501" s="408">
        <v>220.32</v>
      </c>
    </row>
    <row r="502" spans="1:5" ht="16.5" thickBot="1">
      <c r="A502" s="1475" t="s">
        <v>520</v>
      </c>
      <c r="B502" s="1476"/>
      <c r="C502" s="1476"/>
      <c r="D502" s="1477"/>
      <c r="E502" s="374">
        <v>2545.52</v>
      </c>
    </row>
    <row r="503" spans="1:5" ht="30.75" thickBot="1">
      <c r="A503" s="1407" t="s">
        <v>748</v>
      </c>
      <c r="B503" s="1407" t="s">
        <v>749</v>
      </c>
      <c r="C503" s="205" t="s">
        <v>734</v>
      </c>
      <c r="D503" s="18">
        <v>12</v>
      </c>
      <c r="E503" s="29">
        <v>220.8</v>
      </c>
    </row>
    <row r="504" spans="1:5" ht="30.75" thickBot="1">
      <c r="A504" s="1408"/>
      <c r="B504" s="1408"/>
      <c r="C504" s="205" t="s">
        <v>735</v>
      </c>
      <c r="D504" s="31">
        <v>42</v>
      </c>
      <c r="E504" s="32">
        <v>2551.08</v>
      </c>
    </row>
    <row r="505" spans="1:5" ht="30.75" thickBot="1">
      <c r="A505" s="1408"/>
      <c r="B505" s="1408"/>
      <c r="C505" s="297" t="s">
        <v>736</v>
      </c>
      <c r="D505" s="31">
        <v>16</v>
      </c>
      <c r="E505" s="32">
        <v>256.48</v>
      </c>
    </row>
    <row r="506" spans="1:5" ht="30.75" thickBot="1">
      <c r="A506" s="1408"/>
      <c r="B506" s="1408"/>
      <c r="C506" s="299" t="s">
        <v>737</v>
      </c>
      <c r="D506" s="37">
        <v>24</v>
      </c>
      <c r="E506" s="38">
        <v>330.48</v>
      </c>
    </row>
    <row r="507" spans="1:5" ht="16.5" thickBot="1">
      <c r="A507" s="1475" t="s">
        <v>520</v>
      </c>
      <c r="B507" s="1476"/>
      <c r="C507" s="1476"/>
      <c r="D507" s="1477"/>
      <c r="E507" s="374">
        <v>3358.84</v>
      </c>
    </row>
    <row r="508" spans="1:5" ht="30.75" thickBot="1">
      <c r="A508" s="1407" t="s">
        <v>750</v>
      </c>
      <c r="B508" s="1407" t="s">
        <v>751</v>
      </c>
      <c r="C508" s="205" t="s">
        <v>734</v>
      </c>
      <c r="D508" s="18">
        <v>20</v>
      </c>
      <c r="E508" s="29">
        <v>368</v>
      </c>
    </row>
    <row r="509" spans="1:5" ht="30.75" thickBot="1">
      <c r="A509" s="1408"/>
      <c r="B509" s="1408"/>
      <c r="C509" s="205" t="s">
        <v>735</v>
      </c>
      <c r="D509" s="31">
        <v>62</v>
      </c>
      <c r="E509" s="32">
        <v>3765.88</v>
      </c>
    </row>
    <row r="510" spans="1:5" ht="30.75" thickBot="1">
      <c r="A510" s="1408"/>
      <c r="B510" s="1408"/>
      <c r="C510" s="297" t="s">
        <v>736</v>
      </c>
      <c r="D510" s="31">
        <v>16</v>
      </c>
      <c r="E510" s="32">
        <v>256.48</v>
      </c>
    </row>
    <row r="511" spans="1:5" ht="30.75" thickBot="1">
      <c r="A511" s="1408"/>
      <c r="B511" s="1408"/>
      <c r="C511" s="299" t="s">
        <v>737</v>
      </c>
      <c r="D511" s="37">
        <v>24</v>
      </c>
      <c r="E511" s="38">
        <v>330.48</v>
      </c>
    </row>
    <row r="512" spans="1:5" ht="16.5" thickBot="1">
      <c r="A512" s="1475" t="s">
        <v>520</v>
      </c>
      <c r="B512" s="1476"/>
      <c r="C512" s="1476"/>
      <c r="D512" s="1477"/>
      <c r="E512" s="374">
        <v>4720.84</v>
      </c>
    </row>
    <row r="513" spans="1:5" ht="30.75" thickBot="1">
      <c r="A513" s="1407" t="s">
        <v>752</v>
      </c>
      <c r="B513" s="1407" t="s">
        <v>753</v>
      </c>
      <c r="C513" s="205" t="s">
        <v>734</v>
      </c>
      <c r="D513" s="18">
        <v>20</v>
      </c>
      <c r="E513" s="29">
        <v>368</v>
      </c>
    </row>
    <row r="514" spans="1:5" ht="30.75" thickBot="1">
      <c r="A514" s="1408"/>
      <c r="B514" s="1408"/>
      <c r="C514" s="205" t="s">
        <v>735</v>
      </c>
      <c r="D514" s="31">
        <v>28</v>
      </c>
      <c r="E514" s="32">
        <v>1700.72</v>
      </c>
    </row>
    <row r="515" spans="1:5" ht="30.75" thickBot="1">
      <c r="A515" s="1408"/>
      <c r="B515" s="1408"/>
      <c r="C515" s="297" t="s">
        <v>736</v>
      </c>
      <c r="D515" s="31">
        <v>16</v>
      </c>
      <c r="E515" s="32">
        <v>256.48</v>
      </c>
    </row>
    <row r="516" spans="1:5" ht="30.75" thickBot="1">
      <c r="A516" s="1408"/>
      <c r="B516" s="1408"/>
      <c r="C516" s="299" t="s">
        <v>737</v>
      </c>
      <c r="D516" s="37">
        <v>8</v>
      </c>
      <c r="E516" s="38">
        <v>110.16</v>
      </c>
    </row>
    <row r="517" spans="1:5" ht="16.5" thickBot="1">
      <c r="A517" s="1475" t="s">
        <v>520</v>
      </c>
      <c r="B517" s="1476"/>
      <c r="C517" s="1476"/>
      <c r="D517" s="1477"/>
      <c r="E517" s="374">
        <v>2435.36</v>
      </c>
    </row>
    <row r="518" spans="1:5" ht="30.75" thickBot="1">
      <c r="A518" s="1407" t="s">
        <v>754</v>
      </c>
      <c r="B518" s="1407" t="s">
        <v>753</v>
      </c>
      <c r="C518" s="205" t="s">
        <v>734</v>
      </c>
      <c r="D518" s="84">
        <v>20</v>
      </c>
      <c r="E518" s="29">
        <v>368</v>
      </c>
    </row>
    <row r="519" spans="1:5" ht="30.75" thickBot="1">
      <c r="A519" s="1408"/>
      <c r="B519" s="1408"/>
      <c r="C519" s="205" t="s">
        <v>735</v>
      </c>
      <c r="D519" s="303">
        <v>64</v>
      </c>
      <c r="E519" s="29">
        <v>3887.36</v>
      </c>
    </row>
    <row r="520" spans="1:5" ht="30.75" thickBot="1">
      <c r="A520" s="1408"/>
      <c r="B520" s="1408"/>
      <c r="C520" s="297" t="s">
        <v>736</v>
      </c>
      <c r="D520" s="84">
        <v>12</v>
      </c>
      <c r="E520" s="29">
        <v>192.36</v>
      </c>
    </row>
    <row r="521" spans="1:5" ht="30.75" thickBot="1">
      <c r="A521" s="1408"/>
      <c r="B521" s="1408"/>
      <c r="C521" s="299" t="s">
        <v>737</v>
      </c>
      <c r="D521" s="304">
        <v>20</v>
      </c>
      <c r="E521" s="38">
        <v>275.4</v>
      </c>
    </row>
    <row r="522" spans="1:5" ht="16.5" thickBot="1">
      <c r="A522" s="1475" t="s">
        <v>520</v>
      </c>
      <c r="B522" s="1476"/>
      <c r="C522" s="1476"/>
      <c r="D522" s="1477"/>
      <c r="E522" s="374">
        <v>4723.12</v>
      </c>
    </row>
    <row r="523" spans="1:5" ht="16.5" thickBot="1">
      <c r="A523" s="1407" t="s">
        <v>755</v>
      </c>
      <c r="B523" s="1407" t="s">
        <v>756</v>
      </c>
      <c r="C523" s="305" t="s">
        <v>734</v>
      </c>
      <c r="D523" s="84">
        <v>20</v>
      </c>
      <c r="E523" s="75">
        <v>368</v>
      </c>
    </row>
    <row r="524" spans="1:5" ht="16.5" thickBot="1">
      <c r="A524" s="1408"/>
      <c r="B524" s="1408"/>
      <c r="C524" s="305" t="s">
        <v>735</v>
      </c>
      <c r="D524" s="84">
        <v>32</v>
      </c>
      <c r="E524" s="75">
        <v>1943.68</v>
      </c>
    </row>
    <row r="525" spans="1:5" ht="30.75" thickBot="1">
      <c r="A525" s="1408"/>
      <c r="B525" s="1408"/>
      <c r="C525" s="297" t="s">
        <v>736</v>
      </c>
      <c r="D525" s="303">
        <v>8</v>
      </c>
      <c r="E525" s="75">
        <v>128.24</v>
      </c>
    </row>
    <row r="526" spans="1:5" ht="16.5" thickBot="1">
      <c r="A526" s="1408"/>
      <c r="B526" s="1408"/>
      <c r="C526" s="306" t="s">
        <v>737</v>
      </c>
      <c r="D526" s="304">
        <v>16</v>
      </c>
      <c r="E526" s="409">
        <v>220.32</v>
      </c>
    </row>
    <row r="527" spans="1:5" ht="16.5" thickBot="1">
      <c r="A527" s="1475" t="s">
        <v>520</v>
      </c>
      <c r="B527" s="1476"/>
      <c r="C527" s="1476"/>
      <c r="D527" s="1477"/>
      <c r="E527" s="374">
        <v>2660.24</v>
      </c>
    </row>
    <row r="528" spans="1:5" ht="30.75" thickBot="1">
      <c r="A528" s="1407" t="s">
        <v>757</v>
      </c>
      <c r="B528" s="1407" t="s">
        <v>756</v>
      </c>
      <c r="C528" s="205" t="s">
        <v>735</v>
      </c>
      <c r="D528" s="84">
        <v>32</v>
      </c>
      <c r="E528" s="75">
        <v>1943.68</v>
      </c>
    </row>
    <row r="529" spans="1:5" ht="30.75" thickBot="1">
      <c r="A529" s="1408"/>
      <c r="B529" s="1408"/>
      <c r="C529" s="307" t="s">
        <v>737</v>
      </c>
      <c r="D529" s="304">
        <v>16</v>
      </c>
      <c r="E529" s="409">
        <v>220.32</v>
      </c>
    </row>
    <row r="530" spans="1:5" ht="16.5" thickBot="1">
      <c r="A530" s="1475" t="s">
        <v>520</v>
      </c>
      <c r="B530" s="1476"/>
      <c r="C530" s="1476"/>
      <c r="D530" s="1477"/>
      <c r="E530" s="374">
        <v>2164</v>
      </c>
    </row>
    <row r="531" spans="1:5" ht="30.75" thickBot="1">
      <c r="A531" s="1407" t="s">
        <v>758</v>
      </c>
      <c r="B531" s="1407" t="s">
        <v>759</v>
      </c>
      <c r="C531" s="205" t="s">
        <v>737</v>
      </c>
      <c r="D531" s="84">
        <v>20</v>
      </c>
      <c r="E531" s="75">
        <v>275.4</v>
      </c>
    </row>
    <row r="532" spans="1:5" ht="30.75" thickBot="1">
      <c r="A532" s="1408"/>
      <c r="B532" s="1408"/>
      <c r="C532" s="299" t="s">
        <v>735</v>
      </c>
      <c r="D532" s="304">
        <v>44</v>
      </c>
      <c r="E532" s="409">
        <v>2672.56</v>
      </c>
    </row>
    <row r="533" spans="1:5" ht="16.5" thickBot="1">
      <c r="A533" s="1475" t="s">
        <v>520</v>
      </c>
      <c r="B533" s="1476"/>
      <c r="C533" s="1476"/>
      <c r="D533" s="1477"/>
      <c r="E533" s="374">
        <v>2947.96</v>
      </c>
    </row>
    <row r="534" spans="1:5" ht="30.75" thickBot="1">
      <c r="A534" s="1407" t="s">
        <v>760</v>
      </c>
      <c r="B534" s="1407" t="s">
        <v>761</v>
      </c>
      <c r="C534" s="205" t="s">
        <v>734</v>
      </c>
      <c r="D534" s="18">
        <v>16</v>
      </c>
      <c r="E534" s="29">
        <v>294.4</v>
      </c>
    </row>
    <row r="535" spans="1:5" ht="30.75" thickBot="1">
      <c r="A535" s="1408"/>
      <c r="B535" s="1408"/>
      <c r="C535" s="205" t="s">
        <v>735</v>
      </c>
      <c r="D535" s="31">
        <v>38</v>
      </c>
      <c r="E535" s="32">
        <v>2308.12</v>
      </c>
    </row>
    <row r="536" spans="1:5" ht="30.75" thickBot="1">
      <c r="A536" s="1408"/>
      <c r="B536" s="1408"/>
      <c r="C536" s="205" t="s">
        <v>736</v>
      </c>
      <c r="D536" s="31">
        <v>8</v>
      </c>
      <c r="E536" s="32">
        <v>128.24</v>
      </c>
    </row>
    <row r="537" spans="1:5" ht="30.75" thickBot="1">
      <c r="A537" s="1408"/>
      <c r="B537" s="1408"/>
      <c r="C537" s="205" t="s">
        <v>762</v>
      </c>
      <c r="D537" s="31">
        <v>12</v>
      </c>
      <c r="E537" s="32">
        <v>165.24</v>
      </c>
    </row>
    <row r="538" spans="1:5" ht="45.75" thickBot="1">
      <c r="A538" s="1408"/>
      <c r="B538" s="1408"/>
      <c r="C538" s="308" t="s">
        <v>763</v>
      </c>
      <c r="D538" s="296">
        <v>1</v>
      </c>
      <c r="E538" s="409">
        <v>15220</v>
      </c>
    </row>
    <row r="539" spans="1:5" ht="16.5" thickBot="1">
      <c r="A539" s="1475" t="s">
        <v>520</v>
      </c>
      <c r="B539" s="1476"/>
      <c r="C539" s="1476"/>
      <c r="D539" s="1477"/>
      <c r="E539" s="374">
        <f>SUM(E534:E538)</f>
        <v>18116</v>
      </c>
    </row>
    <row r="540" spans="1:5" ht="30.75" thickBot="1">
      <c r="A540" s="1407" t="s">
        <v>764</v>
      </c>
      <c r="B540" s="1407" t="s">
        <v>761</v>
      </c>
      <c r="C540" s="205" t="s">
        <v>734</v>
      </c>
      <c r="D540" s="303">
        <v>12</v>
      </c>
      <c r="E540" s="75">
        <v>220.8</v>
      </c>
    </row>
    <row r="541" spans="1:5" ht="30.75" thickBot="1">
      <c r="A541" s="1408"/>
      <c r="B541" s="1408"/>
      <c r="C541" s="205" t="s">
        <v>735</v>
      </c>
      <c r="D541" s="84">
        <v>50</v>
      </c>
      <c r="E541" s="75">
        <v>3037</v>
      </c>
    </row>
    <row r="542" spans="1:5" ht="30.75" thickBot="1">
      <c r="A542" s="1408"/>
      <c r="B542" s="1408"/>
      <c r="C542" s="205" t="s">
        <v>765</v>
      </c>
      <c r="D542" s="84">
        <v>4</v>
      </c>
      <c r="E542" s="75">
        <v>64.12</v>
      </c>
    </row>
    <row r="543" spans="1:5" ht="30.75" thickBot="1">
      <c r="A543" s="1408"/>
      <c r="B543" s="1408"/>
      <c r="C543" s="299" t="s">
        <v>766</v>
      </c>
      <c r="D543" s="303">
        <v>20</v>
      </c>
      <c r="E543" s="53">
        <v>275.4</v>
      </c>
    </row>
    <row r="544" spans="1:5" ht="16.5" thickBot="1">
      <c r="A544" s="1475" t="s">
        <v>520</v>
      </c>
      <c r="B544" s="1476"/>
      <c r="C544" s="1476"/>
      <c r="D544" s="1477"/>
      <c r="E544" s="410">
        <f>SUM(E540:E543)</f>
        <v>3597.32</v>
      </c>
    </row>
    <row r="545" spans="1:5" ht="30.75" thickBot="1">
      <c r="A545" s="1407" t="s">
        <v>767</v>
      </c>
      <c r="B545" s="1407" t="s">
        <v>761</v>
      </c>
      <c r="C545" s="205" t="s">
        <v>734</v>
      </c>
      <c r="D545" s="18">
        <v>20</v>
      </c>
      <c r="E545" s="29">
        <v>368</v>
      </c>
    </row>
    <row r="546" spans="1:5" ht="30.75" thickBot="1">
      <c r="A546" s="1408"/>
      <c r="B546" s="1408"/>
      <c r="C546" s="205" t="s">
        <v>735</v>
      </c>
      <c r="D546" s="31">
        <v>48</v>
      </c>
      <c r="E546" s="32">
        <v>2915.52</v>
      </c>
    </row>
    <row r="547" spans="1:5" ht="30.75" thickBot="1">
      <c r="A547" s="1408"/>
      <c r="B547" s="1408"/>
      <c r="C547" s="205" t="s">
        <v>736</v>
      </c>
      <c r="D547" s="31">
        <v>20</v>
      </c>
      <c r="E547" s="32">
        <v>320.6</v>
      </c>
    </row>
    <row r="548" spans="1:5" ht="30.75" thickBot="1">
      <c r="A548" s="1408"/>
      <c r="B548" s="1408"/>
      <c r="C548" s="299" t="s">
        <v>737</v>
      </c>
      <c r="D548" s="37">
        <v>16</v>
      </c>
      <c r="E548" s="38">
        <v>220.32</v>
      </c>
    </row>
    <row r="549" spans="1:5" ht="16.5" thickBot="1">
      <c r="A549" s="1475" t="s">
        <v>520</v>
      </c>
      <c r="B549" s="1476"/>
      <c r="C549" s="1476"/>
      <c r="D549" s="1477"/>
      <c r="E549" s="410">
        <f>SUM(E545:E548)</f>
        <v>3824.44</v>
      </c>
    </row>
    <row r="550" spans="1:5" ht="30.75" thickBot="1">
      <c r="A550" s="1407" t="s">
        <v>768</v>
      </c>
      <c r="B550" s="1407" t="s">
        <v>769</v>
      </c>
      <c r="C550" s="205" t="s">
        <v>734</v>
      </c>
      <c r="D550" s="303">
        <v>16</v>
      </c>
      <c r="E550" s="75">
        <v>294.4</v>
      </c>
    </row>
    <row r="551" spans="1:5" ht="30.75" thickBot="1">
      <c r="A551" s="1704"/>
      <c r="B551" s="1408"/>
      <c r="C551" s="205" t="s">
        <v>735</v>
      </c>
      <c r="D551" s="84">
        <v>40</v>
      </c>
      <c r="E551" s="29">
        <v>2429.6</v>
      </c>
    </row>
    <row r="552" spans="1:5" ht="30.75" thickBot="1">
      <c r="A552" s="1704"/>
      <c r="B552" s="1408"/>
      <c r="C552" s="205" t="s">
        <v>736</v>
      </c>
      <c r="D552" s="84">
        <v>8</v>
      </c>
      <c r="E552" s="75">
        <v>128.24</v>
      </c>
    </row>
    <row r="553" spans="1:5" ht="30.75" thickBot="1">
      <c r="A553" s="1704"/>
      <c r="B553" s="1408"/>
      <c r="C553" s="205" t="s">
        <v>737</v>
      </c>
      <c r="D553" s="303">
        <v>24</v>
      </c>
      <c r="E553" s="29">
        <v>330.48</v>
      </c>
    </row>
    <row r="554" spans="1:5" ht="30.75" thickBot="1">
      <c r="A554" s="1704"/>
      <c r="B554" s="1408"/>
      <c r="C554" s="297" t="s">
        <v>770</v>
      </c>
      <c r="D554" s="84">
        <v>5</v>
      </c>
      <c r="E554" s="75">
        <v>1189.85</v>
      </c>
    </row>
    <row r="555" spans="1:5" ht="16.5" thickBot="1">
      <c r="A555" s="1704"/>
      <c r="B555" s="1408"/>
      <c r="C555" s="297" t="s">
        <v>771</v>
      </c>
      <c r="D555" s="84">
        <v>2</v>
      </c>
      <c r="E555" s="75">
        <v>2200</v>
      </c>
    </row>
    <row r="556" spans="1:5" ht="16.5" thickBot="1">
      <c r="A556" s="1704"/>
      <c r="B556" s="1408"/>
      <c r="C556" s="297" t="s">
        <v>772</v>
      </c>
      <c r="D556" s="84">
        <v>2</v>
      </c>
      <c r="E556" s="75">
        <v>1680</v>
      </c>
    </row>
    <row r="557" spans="1:5" ht="16.5" thickBot="1">
      <c r="A557" s="1704"/>
      <c r="B557" s="1408"/>
      <c r="C557" s="297" t="s">
        <v>773</v>
      </c>
      <c r="D557" s="84">
        <v>2</v>
      </c>
      <c r="E557" s="75">
        <v>240</v>
      </c>
    </row>
    <row r="558" spans="1:5" ht="16.5" thickBot="1">
      <c r="A558" s="1704"/>
      <c r="B558" s="1408"/>
      <c r="C558" s="309" t="s">
        <v>774</v>
      </c>
      <c r="D558" s="304">
        <v>2</v>
      </c>
      <c r="E558" s="53">
        <v>380</v>
      </c>
    </row>
    <row r="559" spans="1:5" ht="16.5" thickBot="1">
      <c r="A559" s="1475" t="s">
        <v>520</v>
      </c>
      <c r="B559" s="1476"/>
      <c r="C559" s="1476"/>
      <c r="D559" s="1477"/>
      <c r="E559" s="410">
        <f>SUM(E550:E558)</f>
        <v>8872.57</v>
      </c>
    </row>
    <row r="560" spans="1:5" ht="16.5" thickBot="1">
      <c r="A560" s="1407" t="s">
        <v>775</v>
      </c>
      <c r="B560" s="1407" t="s">
        <v>769</v>
      </c>
      <c r="C560" s="297" t="s">
        <v>776</v>
      </c>
      <c r="D560" s="293">
        <v>1</v>
      </c>
      <c r="E560" s="378">
        <v>1400</v>
      </c>
    </row>
    <row r="561" spans="1:5" ht="16.5" thickBot="1">
      <c r="A561" s="1408"/>
      <c r="B561" s="1408"/>
      <c r="C561" s="298" t="s">
        <v>776</v>
      </c>
      <c r="D561" s="310">
        <v>1</v>
      </c>
      <c r="E561" s="411">
        <v>2100</v>
      </c>
    </row>
    <row r="562" spans="1:5" ht="16.5" thickBot="1">
      <c r="A562" s="1408"/>
      <c r="B562" s="1408"/>
      <c r="C562" s="298" t="s">
        <v>776</v>
      </c>
      <c r="D562" s="310">
        <v>1</v>
      </c>
      <c r="E562" s="411">
        <v>2900</v>
      </c>
    </row>
    <row r="563" spans="1:5" ht="30.75" thickBot="1">
      <c r="A563" s="1408"/>
      <c r="B563" s="1408"/>
      <c r="C563" s="307" t="s">
        <v>734</v>
      </c>
      <c r="D563" s="84">
        <v>16</v>
      </c>
      <c r="E563" s="75">
        <v>294.4</v>
      </c>
    </row>
    <row r="564" spans="1:5" ht="29.25" customHeight="1" thickBot="1">
      <c r="A564" s="1408"/>
      <c r="B564" s="1408"/>
      <c r="C564" s="205" t="s">
        <v>735</v>
      </c>
      <c r="D564" s="84">
        <v>32</v>
      </c>
      <c r="E564" s="75">
        <v>1943.68</v>
      </c>
    </row>
    <row r="565" spans="1:5" ht="30.75" thickBot="1">
      <c r="A565" s="1408"/>
      <c r="B565" s="1408"/>
      <c r="C565" s="205" t="s">
        <v>736</v>
      </c>
      <c r="D565" s="303">
        <v>8</v>
      </c>
      <c r="E565" s="75">
        <v>128.24</v>
      </c>
    </row>
    <row r="566" spans="1:5" ht="30.75" thickBot="1">
      <c r="A566" s="1408"/>
      <c r="B566" s="1408"/>
      <c r="C566" s="307" t="s">
        <v>766</v>
      </c>
      <c r="D566" s="304">
        <v>16</v>
      </c>
      <c r="E566" s="53">
        <v>220.32</v>
      </c>
    </row>
    <row r="567" spans="1:5" ht="16.5" thickBot="1">
      <c r="A567" s="1475" t="s">
        <v>520</v>
      </c>
      <c r="B567" s="1476"/>
      <c r="C567" s="1476"/>
      <c r="D567" s="1477"/>
      <c r="E567" s="410">
        <f>SUM(E560:E566)</f>
        <v>8986.64</v>
      </c>
    </row>
    <row r="568" spans="1:5" ht="30.75" thickBot="1">
      <c r="A568" s="1407" t="s">
        <v>777</v>
      </c>
      <c r="B568" s="1407" t="s">
        <v>769</v>
      </c>
      <c r="C568" s="311" t="s">
        <v>778</v>
      </c>
      <c r="D568" s="238">
        <v>25</v>
      </c>
      <c r="E568" s="412">
        <v>344.25</v>
      </c>
    </row>
    <row r="569" spans="1:5" ht="30.75" thickBot="1">
      <c r="A569" s="1408"/>
      <c r="B569" s="1408"/>
      <c r="C569" s="312" t="s">
        <v>735</v>
      </c>
      <c r="D569" s="313">
        <v>50</v>
      </c>
      <c r="E569" s="413">
        <v>3037</v>
      </c>
    </row>
    <row r="570" spans="1:5" ht="16.5" thickBot="1">
      <c r="A570" s="1475" t="s">
        <v>520</v>
      </c>
      <c r="B570" s="1476"/>
      <c r="C570" s="1476"/>
      <c r="D570" s="1477"/>
      <c r="E570" s="410">
        <f>SUM(E568:E569)</f>
        <v>3381.25</v>
      </c>
    </row>
    <row r="571" spans="1:5" ht="16.5" thickBot="1">
      <c r="A571" s="1705"/>
      <c r="B571" s="1706"/>
      <c r="C571" s="1706"/>
      <c r="D571" s="1706"/>
      <c r="E571" s="1707"/>
    </row>
    <row r="572" spans="1:5" ht="16.5" thickBot="1">
      <c r="A572" s="1187" t="s">
        <v>620</v>
      </c>
      <c r="B572" s="1188"/>
      <c r="C572" s="1188"/>
      <c r="D572" s="1189"/>
      <c r="E572" s="414">
        <f>E570+E567+E559+E549+E544+E539+E533+E530+E527+E522+E517+E512+E507+E502+E497+E492+E484+E478</f>
        <v>116103.17000000001</v>
      </c>
    </row>
    <row r="573" spans="1:5" ht="15.75">
      <c r="A573" s="314"/>
      <c r="B573" s="134"/>
      <c r="C573" s="315"/>
      <c r="D573" s="315"/>
      <c r="E573" s="171"/>
    </row>
    <row r="574" spans="1:5" ht="15.75">
      <c r="A574" s="316"/>
      <c r="B574" s="3"/>
      <c r="C574" s="9"/>
      <c r="D574" s="9"/>
      <c r="E574" s="4"/>
    </row>
    <row r="575" spans="1:5" ht="18.75">
      <c r="A575" s="1664" t="s">
        <v>779</v>
      </c>
      <c r="B575" s="1665"/>
      <c r="C575" s="1665"/>
      <c r="D575" s="1665"/>
      <c r="E575" s="1666"/>
    </row>
    <row r="576" spans="1:5" ht="19.5" thickBot="1">
      <c r="A576" s="124"/>
      <c r="B576" s="317"/>
      <c r="C576" s="317"/>
      <c r="D576" s="317"/>
      <c r="E576" s="318"/>
    </row>
    <row r="577" spans="1:5" ht="16.5" thickBot="1">
      <c r="A577" s="319"/>
      <c r="B577" s="320"/>
      <c r="C577" s="223"/>
      <c r="D577" s="10" t="s">
        <v>501</v>
      </c>
      <c r="E577" s="374">
        <v>484410.96</v>
      </c>
    </row>
    <row r="578" spans="1:5" ht="32.25" thickBot="1">
      <c r="A578" s="319"/>
      <c r="B578" s="320"/>
      <c r="C578" s="223"/>
      <c r="D578" s="12" t="s">
        <v>502</v>
      </c>
      <c r="E578" s="375">
        <v>4010.75</v>
      </c>
    </row>
    <row r="579" spans="1:5" ht="16.5" thickBot="1">
      <c r="A579" s="319"/>
      <c r="B579" s="320"/>
      <c r="C579" s="321"/>
      <c r="D579" s="12" t="s">
        <v>503</v>
      </c>
      <c r="E579" s="374">
        <f>E622</f>
        <v>242994.14</v>
      </c>
    </row>
    <row r="580" spans="1:5" ht="15.75">
      <c r="A580" s="319"/>
      <c r="B580" s="320"/>
      <c r="C580" s="321"/>
      <c r="D580" s="175"/>
      <c r="E580" s="322"/>
    </row>
    <row r="581" spans="1:5" ht="16.5" thickBot="1">
      <c r="A581" s="14"/>
      <c r="B581" s="15"/>
      <c r="C581" s="16"/>
      <c r="D581" s="16"/>
      <c r="E581" s="17"/>
    </row>
    <row r="582" spans="1:5" ht="15.75">
      <c r="A582" s="1209" t="s">
        <v>504</v>
      </c>
      <c r="B582" s="1209" t="s">
        <v>505</v>
      </c>
      <c r="C582" s="1193" t="s">
        <v>506</v>
      </c>
      <c r="D582" s="1193" t="s">
        <v>507</v>
      </c>
      <c r="E582" s="1204" t="s">
        <v>508</v>
      </c>
    </row>
    <row r="583" spans="1:5" ht="16.5" thickBot="1">
      <c r="A583" s="1667"/>
      <c r="B583" s="1667"/>
      <c r="C583" s="1052"/>
      <c r="D583" s="1052"/>
      <c r="E583" s="1205"/>
    </row>
    <row r="584" spans="1:5" ht="16.5" thickBot="1">
      <c r="A584" s="323" t="s">
        <v>780</v>
      </c>
      <c r="B584" s="324" t="s">
        <v>781</v>
      </c>
      <c r="C584" s="325" t="s">
        <v>698</v>
      </c>
      <c r="D584" s="326"/>
      <c r="E584" s="415">
        <v>12960</v>
      </c>
    </row>
    <row r="585" spans="1:5" ht="16.5" thickBot="1">
      <c r="A585" s="1475" t="s">
        <v>520</v>
      </c>
      <c r="B585" s="1476"/>
      <c r="C585" s="1476"/>
      <c r="D585" s="1477"/>
      <c r="E585" s="374">
        <f>SUM(E583:E584)</f>
        <v>12960</v>
      </c>
    </row>
    <row r="586" spans="1:5" ht="16.5" thickBot="1">
      <c r="A586" s="1708" t="s">
        <v>782</v>
      </c>
      <c r="B586" s="1407" t="s">
        <v>781</v>
      </c>
      <c r="C586" s="327" t="s">
        <v>783</v>
      </c>
      <c r="D586" s="328" t="s">
        <v>784</v>
      </c>
      <c r="E586" s="416">
        <v>22544</v>
      </c>
    </row>
    <row r="587" spans="1:5" ht="15.75">
      <c r="A587" s="1709"/>
      <c r="B587" s="1408"/>
      <c r="C587" s="329" t="s">
        <v>698</v>
      </c>
      <c r="D587" s="330"/>
      <c r="E587" s="397">
        <v>1350</v>
      </c>
    </row>
    <row r="588" spans="1:5" ht="16.5" thickBot="1">
      <c r="A588" s="1709"/>
      <c r="B588" s="1427"/>
      <c r="C588" s="331" t="s">
        <v>785</v>
      </c>
      <c r="D588" s="332"/>
      <c r="E588" s="399">
        <v>12668</v>
      </c>
    </row>
    <row r="589" spans="1:5" ht="16.5" thickBot="1">
      <c r="A589" s="1475" t="s">
        <v>520</v>
      </c>
      <c r="B589" s="1476"/>
      <c r="C589" s="1476"/>
      <c r="D589" s="1477"/>
      <c r="E589" s="374">
        <f>SUM(E586:E588)</f>
        <v>36562</v>
      </c>
    </row>
    <row r="590" spans="1:5" ht="16.5" thickBot="1">
      <c r="A590" s="1710" t="s">
        <v>786</v>
      </c>
      <c r="B590" s="1584" t="s">
        <v>781</v>
      </c>
      <c r="C590" s="333" t="s">
        <v>787</v>
      </c>
      <c r="D590" s="334" t="s">
        <v>788</v>
      </c>
      <c r="E590" s="412">
        <v>947.51</v>
      </c>
    </row>
    <row r="591" spans="1:5" ht="16.5" thickBot="1">
      <c r="A591" s="1711"/>
      <c r="B591" s="1712"/>
      <c r="C591" s="337" t="s">
        <v>698</v>
      </c>
      <c r="D591" s="338"/>
      <c r="E591" s="417">
        <v>9900</v>
      </c>
    </row>
    <row r="592" spans="1:5" ht="16.5" thickBot="1">
      <c r="A592" s="1475" t="s">
        <v>520</v>
      </c>
      <c r="B592" s="1476"/>
      <c r="C592" s="1476"/>
      <c r="D592" s="1477"/>
      <c r="E592" s="374">
        <f>SUM(E590:E591)</f>
        <v>10847.51</v>
      </c>
    </row>
    <row r="593" spans="1:5" ht="15.75">
      <c r="A593" s="1709" t="s">
        <v>789</v>
      </c>
      <c r="B593" s="1407" t="s">
        <v>781</v>
      </c>
      <c r="C593" s="270" t="s">
        <v>785</v>
      </c>
      <c r="D593" s="163"/>
      <c r="E593" s="397">
        <v>10900</v>
      </c>
    </row>
    <row r="594" spans="1:5" ht="15.75">
      <c r="A594" s="1709"/>
      <c r="B594" s="1408"/>
      <c r="C594" s="339" t="s">
        <v>790</v>
      </c>
      <c r="D594" s="340"/>
      <c r="E594" s="398">
        <v>1260.57</v>
      </c>
    </row>
    <row r="595" spans="1:5" ht="16.5" thickBot="1">
      <c r="A595" s="1709"/>
      <c r="B595" s="1408"/>
      <c r="C595" s="341" t="s">
        <v>791</v>
      </c>
      <c r="D595" s="342"/>
      <c r="E595" s="416">
        <v>10230</v>
      </c>
    </row>
    <row r="596" spans="1:5" ht="16.5" thickBot="1">
      <c r="A596" s="1709"/>
      <c r="B596" s="1408"/>
      <c r="C596" s="205" t="s">
        <v>792</v>
      </c>
      <c r="D596" s="343"/>
      <c r="E596" s="412">
        <v>10560</v>
      </c>
    </row>
    <row r="597" spans="1:5" ht="16.5" thickBot="1">
      <c r="A597" s="1709"/>
      <c r="B597" s="1427"/>
      <c r="C597" s="344" t="s">
        <v>698</v>
      </c>
      <c r="D597" s="345"/>
      <c r="E597" s="417">
        <v>26350</v>
      </c>
    </row>
    <row r="598" spans="1:5" ht="16.5" thickBot="1">
      <c r="A598" s="1475" t="s">
        <v>520</v>
      </c>
      <c r="B598" s="1476"/>
      <c r="C598" s="1476"/>
      <c r="D598" s="1477"/>
      <c r="E598" s="374">
        <f>SUM(E593:E597)</f>
        <v>59300.57</v>
      </c>
    </row>
    <row r="599" spans="1:5" ht="16.5" thickBot="1">
      <c r="A599" s="1709" t="s">
        <v>793</v>
      </c>
      <c r="B599" s="1407" t="s">
        <v>781</v>
      </c>
      <c r="C599" s="346" t="s">
        <v>698</v>
      </c>
      <c r="D599" s="347"/>
      <c r="E599" s="412">
        <v>3600</v>
      </c>
    </row>
    <row r="600" spans="1:5" ht="16.5" thickBot="1">
      <c r="A600" s="1709"/>
      <c r="B600" s="1408"/>
      <c r="C600" s="348" t="s">
        <v>794</v>
      </c>
      <c r="D600" s="349"/>
      <c r="E600" s="418">
        <v>2544</v>
      </c>
    </row>
    <row r="601" spans="1:5" ht="16.5" thickBot="1">
      <c r="A601" s="1709"/>
      <c r="B601" s="1408"/>
      <c r="C601" s="346" t="s">
        <v>787</v>
      </c>
      <c r="D601" s="347" t="s">
        <v>795</v>
      </c>
      <c r="E601" s="412">
        <v>1895.02</v>
      </c>
    </row>
    <row r="602" spans="1:5" ht="16.5" thickBot="1">
      <c r="A602" s="1709"/>
      <c r="B602" s="1427"/>
      <c r="C602" s="350" t="s">
        <v>698</v>
      </c>
      <c r="D602" s="326"/>
      <c r="E602" s="418">
        <v>900</v>
      </c>
    </row>
    <row r="603" spans="1:5" ht="16.5" thickBot="1">
      <c r="A603" s="1475" t="s">
        <v>520</v>
      </c>
      <c r="B603" s="1476"/>
      <c r="C603" s="1476"/>
      <c r="D603" s="1477"/>
      <c r="E603" s="374">
        <f>SUM(E599:E602)</f>
        <v>8939.02</v>
      </c>
    </row>
    <row r="604" spans="1:5" ht="16.5" thickBot="1">
      <c r="A604" s="351" t="s">
        <v>796</v>
      </c>
      <c r="B604" s="352" t="s">
        <v>797</v>
      </c>
      <c r="C604" s="350" t="s">
        <v>698</v>
      </c>
      <c r="D604" s="335"/>
      <c r="E604" s="415">
        <v>3420</v>
      </c>
    </row>
    <row r="605" spans="1:5" ht="16.5" thickBot="1">
      <c r="A605" s="1475" t="s">
        <v>520</v>
      </c>
      <c r="B605" s="1476"/>
      <c r="C605" s="1476"/>
      <c r="D605" s="1477"/>
      <c r="E605" s="374">
        <f>SUM(E604)</f>
        <v>3420</v>
      </c>
    </row>
    <row r="606" spans="1:5" ht="16.5" thickBot="1">
      <c r="A606" s="1405" t="s">
        <v>798</v>
      </c>
      <c r="B606" s="1714" t="s">
        <v>797</v>
      </c>
      <c r="C606" s="333" t="s">
        <v>785</v>
      </c>
      <c r="D606" s="353"/>
      <c r="E606" s="412">
        <v>1840</v>
      </c>
    </row>
    <row r="607" spans="1:5" ht="30.75" thickBot="1">
      <c r="A607" s="1713"/>
      <c r="B607" s="1715"/>
      <c r="C607" s="344" t="s">
        <v>799</v>
      </c>
      <c r="D607" s="163"/>
      <c r="E607" s="415">
        <v>9486</v>
      </c>
    </row>
    <row r="608" spans="1:5" ht="16.5" thickBot="1">
      <c r="A608" s="1475" t="s">
        <v>520</v>
      </c>
      <c r="B608" s="1476"/>
      <c r="C608" s="1476"/>
      <c r="D608" s="1477"/>
      <c r="E608" s="374">
        <f>SUM(E606:E607)</f>
        <v>11326</v>
      </c>
    </row>
    <row r="609" spans="1:5" ht="30.75" thickBot="1">
      <c r="A609" s="1424" t="s">
        <v>800</v>
      </c>
      <c r="B609" s="1407" t="s">
        <v>801</v>
      </c>
      <c r="C609" s="237" t="s">
        <v>802</v>
      </c>
      <c r="D609" s="347"/>
      <c r="E609" s="412">
        <v>31500</v>
      </c>
    </row>
    <row r="610" spans="1:5" ht="16.5" thickBot="1">
      <c r="A610" s="1425"/>
      <c r="B610" s="1408"/>
      <c r="C610" s="348" t="s">
        <v>698</v>
      </c>
      <c r="D610" s="349"/>
      <c r="E610" s="418">
        <v>8583.5</v>
      </c>
    </row>
    <row r="611" spans="1:5" ht="16.5" thickBot="1">
      <c r="A611" s="1475" t="s">
        <v>520</v>
      </c>
      <c r="B611" s="1476"/>
      <c r="C611" s="1476"/>
      <c r="D611" s="1477"/>
      <c r="E611" s="374">
        <f>SUM(E609:E610)</f>
        <v>40083.5</v>
      </c>
    </row>
    <row r="612" spans="1:5" ht="16.5" thickBot="1">
      <c r="A612" s="157" t="s">
        <v>803</v>
      </c>
      <c r="B612" s="46" t="s">
        <v>801</v>
      </c>
      <c r="C612" s="350" t="s">
        <v>625</v>
      </c>
      <c r="D612" s="347"/>
      <c r="E612" s="415">
        <v>2695.5</v>
      </c>
    </row>
    <row r="613" spans="1:5" ht="16.5" thickBot="1">
      <c r="A613" s="1475" t="s">
        <v>520</v>
      </c>
      <c r="B613" s="1476"/>
      <c r="C613" s="1476"/>
      <c r="D613" s="1477"/>
      <c r="E613" s="374">
        <f>SUM(E612)</f>
        <v>2695.5</v>
      </c>
    </row>
    <row r="614" spans="1:5" ht="15.75">
      <c r="A614" s="1716" t="s">
        <v>804</v>
      </c>
      <c r="B614" s="1405" t="s">
        <v>805</v>
      </c>
      <c r="C614" s="354" t="s">
        <v>794</v>
      </c>
      <c r="D614" s="355"/>
      <c r="E614" s="415">
        <v>250</v>
      </c>
    </row>
    <row r="615" spans="1:5" ht="16.5" thickBot="1">
      <c r="A615" s="1717"/>
      <c r="B615" s="1406"/>
      <c r="C615" s="348" t="s">
        <v>806</v>
      </c>
      <c r="D615" s="356"/>
      <c r="E615" s="418">
        <v>1520</v>
      </c>
    </row>
    <row r="616" spans="1:5" ht="16.5" thickBot="1">
      <c r="A616" s="1717"/>
      <c r="B616" s="1406"/>
      <c r="C616" s="357" t="s">
        <v>787</v>
      </c>
      <c r="D616" s="358" t="s">
        <v>807</v>
      </c>
      <c r="E616" s="412">
        <v>3790.04</v>
      </c>
    </row>
    <row r="617" spans="1:5" ht="16.5" thickBot="1">
      <c r="A617" s="1717"/>
      <c r="B617" s="1426"/>
      <c r="C617" s="350" t="s">
        <v>808</v>
      </c>
      <c r="D617" s="326"/>
      <c r="E617" s="415">
        <v>42000</v>
      </c>
    </row>
    <row r="618" spans="1:5" ht="16.5" thickBot="1">
      <c r="A618" s="1475" t="s">
        <v>520</v>
      </c>
      <c r="B618" s="1476"/>
      <c r="C618" s="1476"/>
      <c r="D618" s="1477"/>
      <c r="E618" s="374">
        <f>SUM(E614:E617)</f>
        <v>47560.04</v>
      </c>
    </row>
    <row r="619" spans="1:5" ht="16.5" thickBot="1">
      <c r="A619" s="359" t="s">
        <v>809</v>
      </c>
      <c r="B619" s="360" t="s">
        <v>810</v>
      </c>
      <c r="C619" s="305" t="s">
        <v>811</v>
      </c>
      <c r="D619" s="345" t="s">
        <v>812</v>
      </c>
      <c r="E619" s="418">
        <v>9300</v>
      </c>
    </row>
    <row r="620" spans="1:5" ht="16.5" thickBot="1">
      <c r="A620" s="1475" t="s">
        <v>520</v>
      </c>
      <c r="B620" s="1476"/>
      <c r="C620" s="1476"/>
      <c r="D620" s="1477"/>
      <c r="E620" s="374">
        <f>SUM(E619:E619)</f>
        <v>9300</v>
      </c>
    </row>
    <row r="621" spans="1:5" ht="16.5" thickBot="1">
      <c r="A621" s="361"/>
      <c r="B621" s="118"/>
      <c r="C621" s="362"/>
      <c r="D621" s="1718"/>
      <c r="E621" s="1719"/>
    </row>
    <row r="622" spans="1:5" ht="16.5" thickBot="1">
      <c r="A622" s="1187" t="s">
        <v>620</v>
      </c>
      <c r="B622" s="1188"/>
      <c r="C622" s="1188"/>
      <c r="D622" s="1189"/>
      <c r="E622" s="419">
        <f>E620+E618+E613+E611+E608+E605+E603+E598+E592+E589+E585</f>
        <v>242994.14</v>
      </c>
    </row>
    <row r="623" spans="1:5" ht="15.75">
      <c r="A623" s="169"/>
      <c r="B623" s="134"/>
      <c r="C623" s="170"/>
      <c r="D623" s="170"/>
      <c r="E623" s="171"/>
    </row>
    <row r="624" spans="1:5" ht="16.5" thickBot="1">
      <c r="A624" s="14"/>
      <c r="B624" s="15"/>
      <c r="C624" s="16"/>
      <c r="D624" s="16"/>
      <c r="E624" s="17"/>
    </row>
    <row r="625" spans="1:5" ht="16.5" thickBot="1">
      <c r="A625" s="1720" t="s">
        <v>813</v>
      </c>
      <c r="B625" s="1721"/>
      <c r="C625" s="1721"/>
      <c r="D625" s="1722"/>
      <c r="E625" s="1178">
        <f>E577+E466+E423+E344+E326+E307+E273+E8</f>
        <v>4064508.5300000003</v>
      </c>
    </row>
    <row r="626" spans="1:5" ht="16.5" thickBot="1">
      <c r="A626" s="1275" t="s">
        <v>1149</v>
      </c>
      <c r="B626" s="1276"/>
      <c r="C626" s="1276"/>
      <c r="D626" s="1277"/>
      <c r="E626" s="421">
        <f>E622+E572+E461+E417+E339+E321+E302+E268</f>
        <v>1009769.4299999999</v>
      </c>
    </row>
    <row r="627" spans="1:5" ht="16.5" thickBot="1">
      <c r="A627" s="1389" t="s">
        <v>1146</v>
      </c>
      <c r="B627" s="1390"/>
      <c r="C627" s="1390"/>
      <c r="D627" s="1391"/>
      <c r="E627" s="1177">
        <f>E9+E308+E578</f>
        <v>14238.41</v>
      </c>
    </row>
  </sheetData>
  <mergeCells count="338">
    <mergeCell ref="A627:D627"/>
    <mergeCell ref="A626:D626"/>
    <mergeCell ref="A620:D620"/>
    <mergeCell ref="D621:E621"/>
    <mergeCell ref="A622:D622"/>
    <mergeCell ref="A625:D625"/>
    <mergeCell ref="A613:D613"/>
    <mergeCell ref="A614:A617"/>
    <mergeCell ref="B614:B617"/>
    <mergeCell ref="A618:D618"/>
    <mergeCell ref="A608:D608"/>
    <mergeCell ref="A609:A610"/>
    <mergeCell ref="B609:B610"/>
    <mergeCell ref="A611:D611"/>
    <mergeCell ref="A603:D603"/>
    <mergeCell ref="A605:D605"/>
    <mergeCell ref="A606:A607"/>
    <mergeCell ref="B606:B607"/>
    <mergeCell ref="A593:A597"/>
    <mergeCell ref="B593:B597"/>
    <mergeCell ref="A598:D598"/>
    <mergeCell ref="A599:A602"/>
    <mergeCell ref="B599:B602"/>
    <mergeCell ref="A589:D589"/>
    <mergeCell ref="A590:A591"/>
    <mergeCell ref="B590:B591"/>
    <mergeCell ref="A592:D592"/>
    <mergeCell ref="E582:E583"/>
    <mergeCell ref="A585:D585"/>
    <mergeCell ref="A586:A588"/>
    <mergeCell ref="B586:B588"/>
    <mergeCell ref="A582:A583"/>
    <mergeCell ref="B582:B583"/>
    <mergeCell ref="C582:C583"/>
    <mergeCell ref="D582:D583"/>
    <mergeCell ref="A570:D570"/>
    <mergeCell ref="A571:E571"/>
    <mergeCell ref="A572:D572"/>
    <mergeCell ref="A575:E575"/>
    <mergeCell ref="A560:A566"/>
    <mergeCell ref="B560:B566"/>
    <mergeCell ref="A567:D567"/>
    <mergeCell ref="A568:A569"/>
    <mergeCell ref="B568:B569"/>
    <mergeCell ref="A549:D549"/>
    <mergeCell ref="A550:A558"/>
    <mergeCell ref="B550:B558"/>
    <mergeCell ref="A559:D559"/>
    <mergeCell ref="A540:A543"/>
    <mergeCell ref="B540:B543"/>
    <mergeCell ref="A544:D544"/>
    <mergeCell ref="A545:A548"/>
    <mergeCell ref="B545:B548"/>
    <mergeCell ref="A533:D533"/>
    <mergeCell ref="A534:A538"/>
    <mergeCell ref="B534:B538"/>
    <mergeCell ref="A539:D539"/>
    <mergeCell ref="A528:A529"/>
    <mergeCell ref="B528:B529"/>
    <mergeCell ref="A530:D530"/>
    <mergeCell ref="A531:A532"/>
    <mergeCell ref="B531:B532"/>
    <mergeCell ref="A522:D522"/>
    <mergeCell ref="A523:A526"/>
    <mergeCell ref="B523:B526"/>
    <mergeCell ref="A527:D527"/>
    <mergeCell ref="A513:A516"/>
    <mergeCell ref="B513:B516"/>
    <mergeCell ref="A517:D517"/>
    <mergeCell ref="A518:A521"/>
    <mergeCell ref="B518:B521"/>
    <mergeCell ref="A507:D507"/>
    <mergeCell ref="A508:A511"/>
    <mergeCell ref="B508:B511"/>
    <mergeCell ref="A512:D512"/>
    <mergeCell ref="A498:A501"/>
    <mergeCell ref="B498:B501"/>
    <mergeCell ref="A502:D502"/>
    <mergeCell ref="A503:A506"/>
    <mergeCell ref="B503:B506"/>
    <mergeCell ref="A492:D492"/>
    <mergeCell ref="A493:A496"/>
    <mergeCell ref="B493:B496"/>
    <mergeCell ref="A497:D497"/>
    <mergeCell ref="A479:A483"/>
    <mergeCell ref="B479:B483"/>
    <mergeCell ref="A484:D484"/>
    <mergeCell ref="A485:A491"/>
    <mergeCell ref="B485:B491"/>
    <mergeCell ref="E470:E471"/>
    <mergeCell ref="A472:A477"/>
    <mergeCell ref="B472:B477"/>
    <mergeCell ref="A478:D478"/>
    <mergeCell ref="A470:A471"/>
    <mergeCell ref="B470:B471"/>
    <mergeCell ref="C470:C471"/>
    <mergeCell ref="D470:D471"/>
    <mergeCell ref="A459:D459"/>
    <mergeCell ref="A461:D461"/>
    <mergeCell ref="A464:E464"/>
    <mergeCell ref="A468:C468"/>
    <mergeCell ref="D468:D469"/>
    <mergeCell ref="E468:E469"/>
    <mergeCell ref="A469:C469"/>
    <mergeCell ref="A438:A444"/>
    <mergeCell ref="B438:B444"/>
    <mergeCell ref="A445:D445"/>
    <mergeCell ref="A446:A458"/>
    <mergeCell ref="B446:B458"/>
    <mergeCell ref="A430:D430"/>
    <mergeCell ref="A431:A436"/>
    <mergeCell ref="B431:B436"/>
    <mergeCell ref="A437:D437"/>
    <mergeCell ref="A421:E421"/>
    <mergeCell ref="A427:A428"/>
    <mergeCell ref="B427:B428"/>
    <mergeCell ref="C427:C428"/>
    <mergeCell ref="D427:D428"/>
    <mergeCell ref="E427:E428"/>
    <mergeCell ref="A413:D413"/>
    <mergeCell ref="A415:D415"/>
    <mergeCell ref="A416:E416"/>
    <mergeCell ref="A417:D417"/>
    <mergeCell ref="A405:A407"/>
    <mergeCell ref="B405:B407"/>
    <mergeCell ref="A408:D408"/>
    <mergeCell ref="A409:A412"/>
    <mergeCell ref="B409:B412"/>
    <mergeCell ref="A400:D400"/>
    <mergeCell ref="A401:A403"/>
    <mergeCell ref="B401:B403"/>
    <mergeCell ref="A404:D404"/>
    <mergeCell ref="A392:A394"/>
    <mergeCell ref="B392:B394"/>
    <mergeCell ref="A395:D395"/>
    <mergeCell ref="A396:A399"/>
    <mergeCell ref="B396:B399"/>
    <mergeCell ref="A386:D386"/>
    <mergeCell ref="A387:A390"/>
    <mergeCell ref="B387:B390"/>
    <mergeCell ref="A391:D391"/>
    <mergeCell ref="A377:A379"/>
    <mergeCell ref="B377:B379"/>
    <mergeCell ref="A380:D380"/>
    <mergeCell ref="A381:A385"/>
    <mergeCell ref="B381:B385"/>
    <mergeCell ref="A369:D369"/>
    <mergeCell ref="A370:A375"/>
    <mergeCell ref="B370:B375"/>
    <mergeCell ref="A376:D376"/>
    <mergeCell ref="A362:A364"/>
    <mergeCell ref="B362:B364"/>
    <mergeCell ref="A365:D365"/>
    <mergeCell ref="A366:A368"/>
    <mergeCell ref="B366:B368"/>
    <mergeCell ref="A355:D355"/>
    <mergeCell ref="A356:A360"/>
    <mergeCell ref="B356:B360"/>
    <mergeCell ref="A361:D361"/>
    <mergeCell ref="A337:D337"/>
    <mergeCell ref="A339:D339"/>
    <mergeCell ref="A342:E342"/>
    <mergeCell ref="A349:A354"/>
    <mergeCell ref="B349:B354"/>
    <mergeCell ref="A332:D332"/>
    <mergeCell ref="A333:A334"/>
    <mergeCell ref="B333:B334"/>
    <mergeCell ref="A335:D335"/>
    <mergeCell ref="A321:D321"/>
    <mergeCell ref="A324:E324"/>
    <mergeCell ref="A329:A330"/>
    <mergeCell ref="B329:B330"/>
    <mergeCell ref="C329:C330"/>
    <mergeCell ref="D329:D330"/>
    <mergeCell ref="E329:E330"/>
    <mergeCell ref="E312:E313"/>
    <mergeCell ref="A315:D315"/>
    <mergeCell ref="A317:D317"/>
    <mergeCell ref="A319:D319"/>
    <mergeCell ref="A312:A313"/>
    <mergeCell ref="B312:B313"/>
    <mergeCell ref="C312:C313"/>
    <mergeCell ref="D312:D313"/>
    <mergeCell ref="A310:C310"/>
    <mergeCell ref="D310:D311"/>
    <mergeCell ref="E310:E311"/>
    <mergeCell ref="A311:C311"/>
    <mergeCell ref="A298:D298"/>
    <mergeCell ref="A300:D300"/>
    <mergeCell ref="A302:D302"/>
    <mergeCell ref="A305:E305"/>
    <mergeCell ref="A292:A293"/>
    <mergeCell ref="B292:B293"/>
    <mergeCell ref="A294:D294"/>
    <mergeCell ref="A295:A297"/>
    <mergeCell ref="B295:B297"/>
    <mergeCell ref="A285:D285"/>
    <mergeCell ref="A287:D287"/>
    <mergeCell ref="A289:D289"/>
    <mergeCell ref="A291:D291"/>
    <mergeCell ref="A280:D280"/>
    <mergeCell ref="A281:A282"/>
    <mergeCell ref="B281:B282"/>
    <mergeCell ref="A283:D283"/>
    <mergeCell ref="A268:D268"/>
    <mergeCell ref="A271:E271"/>
    <mergeCell ref="A276:A278"/>
    <mergeCell ref="B276:B278"/>
    <mergeCell ref="C276:C278"/>
    <mergeCell ref="D276:D278"/>
    <mergeCell ref="E276:E278"/>
    <mergeCell ref="A260:D260"/>
    <mergeCell ref="A261:A265"/>
    <mergeCell ref="B261:B265"/>
    <mergeCell ref="A266:D266"/>
    <mergeCell ref="A252:A255"/>
    <mergeCell ref="B252:B255"/>
    <mergeCell ref="A256:D256"/>
    <mergeCell ref="A257:A259"/>
    <mergeCell ref="B257:B259"/>
    <mergeCell ref="A247:D247"/>
    <mergeCell ref="A248:A250"/>
    <mergeCell ref="B248:B250"/>
    <mergeCell ref="A251:D251"/>
    <mergeCell ref="A235:A239"/>
    <mergeCell ref="B235:B239"/>
    <mergeCell ref="A240:D240"/>
    <mergeCell ref="A241:A246"/>
    <mergeCell ref="B241:B246"/>
    <mergeCell ref="A227:D227"/>
    <mergeCell ref="A228:A233"/>
    <mergeCell ref="B228:B233"/>
    <mergeCell ref="A234:D234"/>
    <mergeCell ref="A214:A219"/>
    <mergeCell ref="B214:B219"/>
    <mergeCell ref="A220:D220"/>
    <mergeCell ref="A221:A226"/>
    <mergeCell ref="B221:B226"/>
    <mergeCell ref="A205:D205"/>
    <mergeCell ref="A206:A212"/>
    <mergeCell ref="B206:B212"/>
    <mergeCell ref="A213:D213"/>
    <mergeCell ref="A194:A198"/>
    <mergeCell ref="B194:B198"/>
    <mergeCell ref="A199:D199"/>
    <mergeCell ref="A200:A204"/>
    <mergeCell ref="B200:B204"/>
    <mergeCell ref="A188:D188"/>
    <mergeCell ref="A189:A192"/>
    <mergeCell ref="B189:B192"/>
    <mergeCell ref="A193:D193"/>
    <mergeCell ref="A178:A181"/>
    <mergeCell ref="B178:B181"/>
    <mergeCell ref="A182:D182"/>
    <mergeCell ref="A183:A187"/>
    <mergeCell ref="B183:B187"/>
    <mergeCell ref="A171:D171"/>
    <mergeCell ref="A172:A176"/>
    <mergeCell ref="B172:B176"/>
    <mergeCell ref="A177:D177"/>
    <mergeCell ref="A159:A164"/>
    <mergeCell ref="B159:B164"/>
    <mergeCell ref="A165:D165"/>
    <mergeCell ref="A166:A170"/>
    <mergeCell ref="B166:B170"/>
    <mergeCell ref="A152:D152"/>
    <mergeCell ref="A153:A157"/>
    <mergeCell ref="B153:B157"/>
    <mergeCell ref="A158:D158"/>
    <mergeCell ref="A135:A139"/>
    <mergeCell ref="B135:B139"/>
    <mergeCell ref="A140:D140"/>
    <mergeCell ref="A141:A151"/>
    <mergeCell ref="B141:B151"/>
    <mergeCell ref="A126:D126"/>
    <mergeCell ref="A127:A133"/>
    <mergeCell ref="B127:B133"/>
    <mergeCell ref="A134:D134"/>
    <mergeCell ref="A117:A121"/>
    <mergeCell ref="B117:B121"/>
    <mergeCell ref="A122:D122"/>
    <mergeCell ref="A123:A125"/>
    <mergeCell ref="B123:B125"/>
    <mergeCell ref="A109:D109"/>
    <mergeCell ref="A110:A115"/>
    <mergeCell ref="B110:B115"/>
    <mergeCell ref="A116:D116"/>
    <mergeCell ref="A99:D99"/>
    <mergeCell ref="A101:D101"/>
    <mergeCell ref="A102:A108"/>
    <mergeCell ref="B102:B108"/>
    <mergeCell ref="A84:A88"/>
    <mergeCell ref="B84:B88"/>
    <mergeCell ref="A89:D89"/>
    <mergeCell ref="A90:A98"/>
    <mergeCell ref="B90:B98"/>
    <mergeCell ref="A80:D80"/>
    <mergeCell ref="A81:A82"/>
    <mergeCell ref="B81:B82"/>
    <mergeCell ref="A83:D83"/>
    <mergeCell ref="A72:D72"/>
    <mergeCell ref="F72:F76"/>
    <mergeCell ref="A74:D74"/>
    <mergeCell ref="A75:A79"/>
    <mergeCell ref="B75:B79"/>
    <mergeCell ref="A58:D58"/>
    <mergeCell ref="A60:D60"/>
    <mergeCell ref="A61:A71"/>
    <mergeCell ref="B61:B71"/>
    <mergeCell ref="F46:F55"/>
    <mergeCell ref="A47:D47"/>
    <mergeCell ref="A48:A57"/>
    <mergeCell ref="B48:B57"/>
    <mergeCell ref="A37:D37"/>
    <mergeCell ref="A39:D39"/>
    <mergeCell ref="A40:A46"/>
    <mergeCell ref="B40:B46"/>
    <mergeCell ref="A32:D32"/>
    <mergeCell ref="A33:A34"/>
    <mergeCell ref="B33:B34"/>
    <mergeCell ref="A35:D35"/>
    <mergeCell ref="A23:A24"/>
    <mergeCell ref="B23:B24"/>
    <mergeCell ref="A25:D25"/>
    <mergeCell ref="A26:A31"/>
    <mergeCell ref="B26:B31"/>
    <mergeCell ref="E12:E13"/>
    <mergeCell ref="A14:A21"/>
    <mergeCell ref="B14:B21"/>
    <mergeCell ref="A22:D22"/>
    <mergeCell ref="A12:A13"/>
    <mergeCell ref="B12:B13"/>
    <mergeCell ref="C12:C13"/>
    <mergeCell ref="D12:D13"/>
    <mergeCell ref="A1:E1"/>
    <mergeCell ref="A2:E2"/>
    <mergeCell ref="A3:E3"/>
    <mergeCell ref="A6:E6"/>
  </mergeCells>
  <printOptions/>
  <pageMargins left="0.75" right="0.75" top="1" bottom="1" header="0.5" footer="0.5"/>
  <pageSetup horizontalDpi="600" verticalDpi="600" orientation="landscape" scale="41" r:id="rId1"/>
  <rowBreaks count="11" manualBreakCount="11">
    <brk id="39" max="4" man="1"/>
    <brk id="80" max="4" man="1"/>
    <brk id="134" max="4" man="1"/>
    <brk id="193" max="4" man="1"/>
    <brk id="240" max="255" man="1"/>
    <brk id="302" max="4" man="1"/>
    <brk id="361" max="4" man="1"/>
    <brk id="420" max="4" man="1"/>
    <brk id="484" max="255" man="1"/>
    <brk id="526" max="4" man="1"/>
    <brk id="572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Мягкая</cp:lastModifiedBy>
  <cp:lastPrinted>2010-02-05T14:10:46Z</cp:lastPrinted>
  <dcterms:created xsi:type="dcterms:W3CDTF">1996-10-08T23:32:33Z</dcterms:created>
  <dcterms:modified xsi:type="dcterms:W3CDTF">2010-02-08T13:28:00Z</dcterms:modified>
  <cp:category/>
  <cp:version/>
  <cp:contentType/>
  <cp:contentStatus/>
</cp:coreProperties>
</file>